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795" firstSheet="21" activeTab="29"/>
  </bookViews>
  <sheets>
    <sheet name="Gara 2 a." sheetId="1" r:id="rId1"/>
    <sheet name="Gara 3 a." sheetId="2" r:id="rId2"/>
    <sheet name="Gara 4 a." sheetId="3" r:id="rId3"/>
    <sheet name="Gara 5 a." sheetId="4" r:id="rId4"/>
    <sheet name="Gara 6 a." sheetId="5" r:id="rId5"/>
    <sheet name="Gara 7 a." sheetId="6" r:id="rId6"/>
    <sheet name="Gara 8 a." sheetId="7" r:id="rId7"/>
    <sheet name="Gara 9 a." sheetId="8" r:id="rId8"/>
    <sheet name="Gara 10 a." sheetId="9" r:id="rId9"/>
    <sheet name="Gara 11 a." sheetId="10" r:id="rId10"/>
    <sheet name="Totali girone andata" sheetId="11" r:id="rId11"/>
    <sheet name="Gara 2 r." sheetId="12" r:id="rId12"/>
    <sheet name="Gara 3 r." sheetId="13" r:id="rId13"/>
    <sheet name="Gara 4 r." sheetId="14" r:id="rId14"/>
    <sheet name="Gara 5 r." sheetId="15" r:id="rId15"/>
    <sheet name="Gara 6 r." sheetId="16" r:id="rId16"/>
    <sheet name="Gara 7 r." sheetId="17" r:id="rId17"/>
    <sheet name="Gara 8 r." sheetId="18" r:id="rId18"/>
    <sheet name="Gara 9 r." sheetId="19" r:id="rId19"/>
    <sheet name="Gara 10 r." sheetId="20" r:id="rId20"/>
    <sheet name="Gara 11 r." sheetId="21" r:id="rId21"/>
    <sheet name="Totali girone ritorno" sheetId="22" r:id="rId22"/>
    <sheet name="Gara 1 c." sheetId="23" r:id="rId23"/>
    <sheet name="Gara 2 c." sheetId="24" r:id="rId24"/>
    <sheet name="Gara 3 c." sheetId="25" r:id="rId25"/>
    <sheet name="Gara 5 c." sheetId="26" r:id="rId26"/>
    <sheet name="Gara 6 c." sheetId="27" r:id="rId27"/>
    <sheet name="Gara 7 c." sheetId="28" r:id="rId28"/>
    <sheet name="Totali seconda fase" sheetId="29" r:id="rId29"/>
    <sheet name="Totali generali" sheetId="30" r:id="rId30"/>
  </sheets>
  <definedNames>
    <definedName name="_xlnm.Print_Area" localSheetId="29">'Totali generali'!$A$1:$AA$26</definedName>
  </definedNames>
  <calcPr fullCalcOnLoad="1"/>
</workbook>
</file>

<file path=xl/sharedStrings.xml><?xml version="1.0" encoding="utf-8"?>
<sst xmlns="http://schemas.openxmlformats.org/spreadsheetml/2006/main" count="1539" uniqueCount="121">
  <si>
    <t>%</t>
  </si>
  <si>
    <t>Parziali:</t>
  </si>
  <si>
    <t>Totale punti</t>
  </si>
  <si>
    <t xml:space="preserve"> </t>
  </si>
  <si>
    <t>totale …..</t>
  </si>
  <si>
    <t xml:space="preserve"> tiri</t>
  </si>
  <si>
    <t>Sab</t>
  </si>
  <si>
    <t>Totali…</t>
  </si>
  <si>
    <t xml:space="preserve">  </t>
  </si>
  <si>
    <t>TOTALI  CAMPIONATO</t>
  </si>
  <si>
    <t>Gara andata</t>
  </si>
  <si>
    <t>tiri</t>
  </si>
  <si>
    <t>palle recuperate, rimbalzi totali, assist, stoppate e punti realizzati meno</t>
  </si>
  <si>
    <t>7   - Giulio GHERARDI</t>
  </si>
  <si>
    <t>13 - Vittorio MAGNI</t>
  </si>
  <si>
    <t>15 - Andrea VALLERANI</t>
  </si>
  <si>
    <t>23 - Marco MANGANELLI</t>
  </si>
  <si>
    <t>25 - Francesco BELLI</t>
  </si>
  <si>
    <t>30 - Giulio CALAMASSI</t>
  </si>
  <si>
    <t>34 - Saverio MAESTRINI</t>
  </si>
  <si>
    <t>35 - Saverio BECONCINI</t>
  </si>
  <si>
    <t>20 - Lorenzo BELLACHIOMA</t>
  </si>
  <si>
    <t>Dom</t>
  </si>
  <si>
    <t>Ven</t>
  </si>
  <si>
    <t>ABC Castelfiorentino</t>
  </si>
  <si>
    <t>Scandicci Basket</t>
  </si>
  <si>
    <r>
      <t>Nota 1</t>
    </r>
    <r>
      <rPr>
        <sz val="10"/>
        <rFont val="Arial"/>
        <family val="0"/>
      </rPr>
      <t>: la colonna "VALUTAZIONE MEDIA" è calcolata in base alla somma delle</t>
    </r>
  </si>
  <si>
    <t>22 - Martino TESTI</t>
  </si>
  <si>
    <t>11 - Marc SARPENTIER</t>
  </si>
  <si>
    <t>fatti</t>
  </si>
  <si>
    <t>perse</t>
  </si>
  <si>
    <t>recuperate</t>
  </si>
  <si>
    <t>Diff.</t>
  </si>
  <si>
    <t>rimbalzi</t>
  </si>
  <si>
    <t>assist</t>
  </si>
  <si>
    <t>stoppate</t>
  </si>
  <si>
    <t>tot. rimbalzi</t>
  </si>
  <si>
    <t>tot. punti</t>
  </si>
  <si>
    <t>media punti</t>
  </si>
  <si>
    <t>presenze</t>
  </si>
  <si>
    <t>canestri da 2</t>
  </si>
  <si>
    <t>canestri da 3</t>
  </si>
  <si>
    <t>tiri liberi</t>
  </si>
  <si>
    <t>recup.</t>
  </si>
  <si>
    <t>presenza</t>
  </si>
  <si>
    <t>da 2</t>
  </si>
  <si>
    <t>da 1</t>
  </si>
  <si>
    <t>da 3</t>
  </si>
  <si>
    <t>Totali girone di RITORNO</t>
  </si>
  <si>
    <t>Totali girone di ANDATA</t>
  </si>
  <si>
    <t>VALUTAZIONE MEDIA</t>
  </si>
  <si>
    <t>gli errori da 3 punti, da 2 punti, da 1 punto e le palle perse, il tutto diviso per le presenze.</t>
  </si>
  <si>
    <t>18 - Giovanni SILEI</t>
  </si>
  <si>
    <t>33 - Simone PUCCI</t>
  </si>
  <si>
    <t>Virtus Siena</t>
  </si>
  <si>
    <t>POGGIBONSI BASKET</t>
  </si>
  <si>
    <t>Mer</t>
  </si>
  <si>
    <t>Colle Basket</t>
  </si>
  <si>
    <t>Montepaschi Siena</t>
  </si>
  <si>
    <t>Pol. A.Galli Basket</t>
  </si>
  <si>
    <t>Scuola Basket Arezzo</t>
  </si>
  <si>
    <t>Olimpia Legnaia</t>
  </si>
  <si>
    <t>Sancat Firenze</t>
  </si>
  <si>
    <t>US Empolese</t>
  </si>
  <si>
    <t>44 - 50</t>
  </si>
  <si>
    <t>x</t>
  </si>
  <si>
    <t>n.e.</t>
  </si>
  <si>
    <t>6-15   23-31   33-43    (6-15   17-16   10-12   11-7)</t>
  </si>
  <si>
    <t>4-6   19 -20   32-26   49-49    (4-6   15-14   13-6   17-23   5-4)</t>
  </si>
  <si>
    <t>73 - 50</t>
  </si>
  <si>
    <t>54 - 53   dts</t>
  </si>
  <si>
    <t>23-12   39-24   57-41    (23-16   16-12   18-17   16-9)</t>
  </si>
  <si>
    <t>68 - 54</t>
  </si>
  <si>
    <t>20-13   46 -27   58-44    (20-13   26-14   12-17   10-10)</t>
  </si>
  <si>
    <t>38 - 74</t>
  </si>
  <si>
    <t>25-12   40 -19   59-31    (25-12   15-7   19-12   15-7)</t>
  </si>
  <si>
    <t>60 - 68</t>
  </si>
  <si>
    <t>16-18   27 -36   41-48    (16-18   11-18   14-12   19-20)</t>
  </si>
  <si>
    <t>57 - 42</t>
  </si>
  <si>
    <t>15-5   27-15   39-29    (15-5   12-10   12-14   18-13)</t>
  </si>
  <si>
    <t>115 - 50</t>
  </si>
  <si>
    <t>23-17   57 -24   92-45    (23-17   34-7   35-21   23-5)</t>
  </si>
  <si>
    <t>71 - 58</t>
  </si>
  <si>
    <t>18-7   37 -22   58-40    (18-7   19-15   21-18   13-18)</t>
  </si>
  <si>
    <t>44 - 67</t>
  </si>
  <si>
    <t>9-13   15-30   27-52    (9-13   6-17   12-22   17-15)</t>
  </si>
  <si>
    <t>72 - 41</t>
  </si>
  <si>
    <t>21-15   37 -25   52-34    (21-15   16-10   15-9   20-7)</t>
  </si>
  <si>
    <t>50 - 57</t>
  </si>
  <si>
    <t>12-18   26 -26   38-38    (12-18   14-8   12-12   12-19)</t>
  </si>
  <si>
    <t>34 - 83</t>
  </si>
  <si>
    <t>11-19   17-39   28-59    (11-19   6-20   11-20   6-24)</t>
  </si>
  <si>
    <t>10-18   20-33   31-50    (10-18   10-15   11-17   19-11)</t>
  </si>
  <si>
    <t>50 - 61</t>
  </si>
  <si>
    <t>66 - 49</t>
  </si>
  <si>
    <t>22-19   38-30   52-40    (22-19   16-11   14-10   14-9)</t>
  </si>
  <si>
    <t>8-27   30 -41   45-52    (8-27   22-14   15-11   28-12)</t>
  </si>
  <si>
    <t>73 - 64</t>
  </si>
  <si>
    <t>9-14   17 -23   26-35    (9-14   8-9   9-12   12-10)</t>
  </si>
  <si>
    <t>38 - 45</t>
  </si>
  <si>
    <t>12-23   27-51   40-82    (12-23   15-28   13-31   12-21)</t>
  </si>
  <si>
    <t>52 - 103</t>
  </si>
  <si>
    <t>36 - 70</t>
  </si>
  <si>
    <t>10-18   12 -37   23-50    (10-18   2-19   11-13   13-20)</t>
  </si>
  <si>
    <t>86 - 45</t>
  </si>
  <si>
    <t>25-13   37 -26   63-37    (25-13   12-13   26-11   23-8)</t>
  </si>
  <si>
    <t>Totali SECONDA FASE</t>
  </si>
  <si>
    <t>Gara fase 2</t>
  </si>
  <si>
    <t>Lun</t>
  </si>
  <si>
    <t>76 - 74</t>
  </si>
  <si>
    <t>25-20   46 -43   56-64    (25-20   21-23   10-21   20-10)</t>
  </si>
  <si>
    <t>61 - 54</t>
  </si>
  <si>
    <t>19-21   32 -27   46-44    (19-21   13-6   14-17   15-10)</t>
  </si>
  <si>
    <t>43 - 40</t>
  </si>
  <si>
    <t>8-11   29 -18   31-33    (8-11   21-7   2-15   12-7)</t>
  </si>
  <si>
    <t>42 - 65</t>
  </si>
  <si>
    <t>7-28   18-47   26-58    (7-28   11-19   8-11   16-7)</t>
  </si>
  <si>
    <t>65 - 57 (dts)</t>
  </si>
  <si>
    <t>20-12   31-32   42-45   55-55    (20-12   11-20   11-13   13-10   10-2)</t>
  </si>
  <si>
    <t>72 - 44</t>
  </si>
  <si>
    <t>16-4   36 -22   55-36    (16-4   20-18   19-14   17-8)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</si>
</sst>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"/>
    <numFmt numFmtId="176" formatCode="\+0"/>
  </numFmts>
  <fonts count="35">
    <font>
      <sz val="10"/>
      <name val="Arial"/>
      <family val="0"/>
    </font>
    <font>
      <i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u val="single"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7"/>
      <name val="Arial"/>
      <family val="2"/>
    </font>
    <font>
      <b/>
      <sz val="7"/>
      <color indexed="17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0" fontId="25" fillId="16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16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16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5" fontId="0" fillId="0" borderId="0" xfId="0" applyNumberFormat="1" applyFill="1" applyBorder="1" applyAlignment="1" applyProtection="1">
      <alignment horizontal="left"/>
      <protection locked="0"/>
    </xf>
    <xf numFmtId="1" fontId="0" fillId="0" borderId="0" xfId="0" applyNumberFormat="1" applyFill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 locked="0"/>
    </xf>
    <xf numFmtId="15" fontId="9" fillId="0" borderId="10" xfId="0" applyNumberFormat="1" applyFont="1" applyFill="1" applyBorder="1" applyAlignment="1" applyProtection="1">
      <alignment horizontal="left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1" fontId="9" fillId="0" borderId="11" xfId="0" applyNumberFormat="1" applyFont="1" applyFill="1" applyBorder="1" applyAlignment="1" applyProtection="1">
      <alignment horizont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/>
      <protection locked="0"/>
    </xf>
    <xf numFmtId="1" fontId="9" fillId="0" borderId="1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/>
    </xf>
    <xf numFmtId="1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15" fontId="11" fillId="0" borderId="0" xfId="0" applyNumberFormat="1" applyFont="1" applyFill="1" applyBorder="1" applyAlignment="1" applyProtection="1">
      <alignment horizontal="right"/>
      <protection locked="0"/>
    </xf>
    <xf numFmtId="1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1" fontId="9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1" fontId="9" fillId="0" borderId="0" xfId="0" applyNumberFormat="1" applyFont="1" applyBorder="1" applyAlignment="1" applyProtection="1">
      <alignment horizontal="center"/>
      <protection/>
    </xf>
    <xf numFmtId="0" fontId="5" fillId="16" borderId="15" xfId="0" applyFont="1" applyFill="1" applyBorder="1" applyAlignment="1" applyProtection="1">
      <alignment horizontal="left" vertical="center"/>
      <protection locked="0"/>
    </xf>
    <xf numFmtId="0" fontId="5" fillId="16" borderId="14" xfId="0" applyFont="1" applyFill="1" applyBorder="1" applyAlignment="1" applyProtection="1">
      <alignment vertical="center"/>
      <protection locked="0"/>
    </xf>
    <xf numFmtId="0" fontId="6" fillId="16" borderId="14" xfId="0" applyFont="1" applyFill="1" applyBorder="1" applyAlignment="1" applyProtection="1">
      <alignment vertical="center"/>
      <protection/>
    </xf>
    <xf numFmtId="0" fontId="6" fillId="16" borderId="14" xfId="0" applyFont="1" applyFill="1" applyBorder="1" applyAlignment="1" applyProtection="1">
      <alignment vertical="center"/>
      <protection locked="0"/>
    </xf>
    <xf numFmtId="0" fontId="7" fillId="16" borderId="14" xfId="0" applyFont="1" applyFill="1" applyBorder="1" applyAlignment="1" applyProtection="1">
      <alignment vertical="center"/>
      <protection/>
    </xf>
    <xf numFmtId="0" fontId="7" fillId="16" borderId="14" xfId="0" applyFont="1" applyFill="1" applyBorder="1" applyAlignment="1" applyProtection="1">
      <alignment vertical="center"/>
      <protection locked="0"/>
    </xf>
    <xf numFmtId="49" fontId="3" fillId="16" borderId="14" xfId="0" applyNumberFormat="1" applyFont="1" applyFill="1" applyBorder="1" applyAlignment="1" applyProtection="1">
      <alignment horizontal="left" vertical="center"/>
      <protection locked="0"/>
    </xf>
    <xf numFmtId="0" fontId="8" fillId="16" borderId="14" xfId="0" applyFont="1" applyFill="1" applyBorder="1" applyAlignment="1" applyProtection="1">
      <alignment vertical="center"/>
      <protection locked="0"/>
    </xf>
    <xf numFmtId="15" fontId="9" fillId="0" borderId="16" xfId="0" applyNumberFormat="1" applyFont="1" applyFill="1" applyBorder="1" applyAlignment="1" applyProtection="1">
      <alignment horizontal="left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1" fontId="9" fillId="0" borderId="17" xfId="0" applyNumberFormat="1" applyFont="1" applyFill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/>
      <protection locked="0"/>
    </xf>
    <xf numFmtId="1" fontId="9" fillId="0" borderId="18" xfId="0" applyNumberFormat="1" applyFont="1" applyFill="1" applyBorder="1" applyAlignment="1" applyProtection="1">
      <alignment horizontal="center"/>
      <protection locked="0"/>
    </xf>
    <xf numFmtId="1" fontId="9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15" fontId="0" fillId="0" borderId="21" xfId="0" applyNumberFormat="1" applyFill="1" applyBorder="1" applyAlignment="1" applyProtection="1">
      <alignment horizontal="right"/>
      <protection locked="0"/>
    </xf>
    <xf numFmtId="0" fontId="0" fillId="0" borderId="22" xfId="0" applyNumberForma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/>
    </xf>
    <xf numFmtId="15" fontId="9" fillId="0" borderId="23" xfId="0" applyNumberFormat="1" applyFont="1" applyFill="1" applyBorder="1" applyAlignment="1" applyProtection="1">
      <alignment horizontal="left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1" fontId="9" fillId="0" borderId="24" xfId="0" applyNumberFormat="1" applyFont="1" applyFill="1" applyBorder="1" applyAlignment="1" applyProtection="1">
      <alignment horizontal="center"/>
      <protection locked="0"/>
    </xf>
    <xf numFmtId="1" fontId="9" fillId="0" borderId="24" xfId="0" applyNumberFormat="1" applyFont="1" applyFill="1" applyBorder="1" applyAlignment="1" applyProtection="1">
      <alignment horizontal="center"/>
      <protection/>
    </xf>
    <xf numFmtId="1" fontId="9" fillId="0" borderId="26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11" fillId="0" borderId="0" xfId="0" applyNumberFormat="1" applyFont="1" applyAlignment="1" applyProtection="1">
      <alignment horizontal="center"/>
      <protection/>
    </xf>
    <xf numFmtId="1" fontId="11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" fontId="9" fillId="0" borderId="27" xfId="0" applyNumberFormat="1" applyFont="1" applyFill="1" applyBorder="1" applyAlignment="1" applyProtection="1">
      <alignment horizontal="center"/>
      <protection locked="0"/>
    </xf>
    <xf numFmtId="1" fontId="9" fillId="0" borderId="28" xfId="0" applyNumberFormat="1" applyFont="1" applyFill="1" applyBorder="1" applyAlignment="1" applyProtection="1">
      <alignment horizontal="center"/>
      <protection locked="0"/>
    </xf>
    <xf numFmtId="1" fontId="9" fillId="0" borderId="29" xfId="0" applyNumberFormat="1" applyFont="1" applyFill="1" applyBorder="1" applyAlignment="1" applyProtection="1">
      <alignment horizontal="center"/>
      <protection locked="0"/>
    </xf>
    <xf numFmtId="1" fontId="9" fillId="0" borderId="30" xfId="0" applyNumberFormat="1" applyFont="1" applyFill="1" applyBorder="1" applyAlignment="1" applyProtection="1">
      <alignment horizontal="center"/>
      <protection locked="0"/>
    </xf>
    <xf numFmtId="1" fontId="9" fillId="0" borderId="31" xfId="0" applyNumberFormat="1" applyFont="1" applyFill="1" applyBorder="1" applyAlignment="1" applyProtection="1">
      <alignment horizontal="center"/>
      <protection locked="0"/>
    </xf>
    <xf numFmtId="1" fontId="9" fillId="0" borderId="32" xfId="0" applyNumberFormat="1" applyFont="1" applyFill="1" applyBorder="1" applyAlignment="1" applyProtection="1">
      <alignment horizontal="center"/>
      <protection locked="0"/>
    </xf>
    <xf numFmtId="1" fontId="9" fillId="0" borderId="33" xfId="0" applyNumberFormat="1" applyFont="1" applyFill="1" applyBorder="1" applyAlignment="1" applyProtection="1">
      <alignment horizontal="center"/>
      <protection locked="0"/>
    </xf>
    <xf numFmtId="1" fontId="9" fillId="0" borderId="34" xfId="0" applyNumberFormat="1" applyFont="1" applyFill="1" applyBorder="1" applyAlignment="1" applyProtection="1">
      <alignment horizontal="center"/>
      <protection locked="0"/>
    </xf>
    <xf numFmtId="1" fontId="9" fillId="0" borderId="29" xfId="0" applyNumberFormat="1" applyFont="1" applyFill="1" applyBorder="1" applyAlignment="1" applyProtection="1">
      <alignment horizontal="center"/>
      <protection/>
    </xf>
    <xf numFmtId="1" fontId="9" fillId="0" borderId="32" xfId="0" applyNumberFormat="1" applyFont="1" applyFill="1" applyBorder="1" applyAlignment="1" applyProtection="1">
      <alignment horizontal="center"/>
      <protection/>
    </xf>
    <xf numFmtId="1" fontId="9" fillId="0" borderId="35" xfId="0" applyNumberFormat="1" applyFont="1" applyFill="1" applyBorder="1" applyAlignment="1" applyProtection="1">
      <alignment horizontal="center"/>
      <protection/>
    </xf>
    <xf numFmtId="9" fontId="1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" fontId="9" fillId="0" borderId="35" xfId="0" applyNumberFormat="1" applyFont="1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49" fontId="0" fillId="0" borderId="37" xfId="0" applyNumberFormat="1" applyBorder="1" applyAlignment="1" applyProtection="1">
      <alignment vertical="center"/>
      <protection locked="0"/>
    </xf>
    <xf numFmtId="49" fontId="0" fillId="0" borderId="37" xfId="0" applyNumberFormat="1" applyBorder="1" applyAlignment="1" applyProtection="1">
      <alignment vertical="center"/>
      <protection/>
    </xf>
    <xf numFmtId="170" fontId="0" fillId="0" borderId="37" xfId="0" applyNumberFormat="1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5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20" fontId="14" fillId="0" borderId="0" xfId="0" applyNumberFormat="1" applyFont="1" applyFill="1" applyBorder="1" applyAlignment="1" applyProtection="1">
      <alignment horizontal="center" vertical="center" wrapText="1"/>
      <protection/>
    </xf>
    <xf numFmtId="15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2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20" fontId="15" fillId="0" borderId="0" xfId="0" applyNumberFormat="1" applyFont="1" applyFill="1" applyBorder="1" applyAlignment="1" applyProtection="1">
      <alignment horizontal="center" vertical="center" wrapText="1"/>
      <protection/>
    </xf>
    <xf numFmtId="1" fontId="0" fillId="10" borderId="39" xfId="0" applyNumberFormat="1" applyFill="1" applyBorder="1" applyAlignment="1" applyProtection="1">
      <alignment horizontal="center"/>
      <protection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1" fontId="16" fillId="0" borderId="11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1" fontId="4" fillId="0" borderId="11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" fontId="4" fillId="0" borderId="30" xfId="0" applyNumberFormat="1" applyFont="1" applyBorder="1" applyAlignment="1" applyProtection="1">
      <alignment horizontal="center"/>
      <protection/>
    </xf>
    <xf numFmtId="1" fontId="4" fillId="0" borderId="31" xfId="0" applyNumberFormat="1" applyFont="1" applyBorder="1" applyAlignment="1" applyProtection="1">
      <alignment horizontal="center"/>
      <protection/>
    </xf>
    <xf numFmtId="9" fontId="4" fillId="0" borderId="32" xfId="0" applyNumberFormat="1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1" fontId="4" fillId="0" borderId="30" xfId="0" applyNumberFormat="1" applyFont="1" applyFill="1" applyBorder="1" applyAlignment="1" applyProtection="1">
      <alignment horizontal="center"/>
      <protection locked="0"/>
    </xf>
    <xf numFmtId="1" fontId="16" fillId="0" borderId="32" xfId="0" applyNumberFormat="1" applyFont="1" applyFill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/>
    </xf>
    <xf numFmtId="49" fontId="0" fillId="0" borderId="37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/>
      <protection/>
    </xf>
    <xf numFmtId="0" fontId="17" fillId="24" borderId="41" xfId="0" applyFont="1" applyFill="1" applyBorder="1" applyAlignment="1" applyProtection="1">
      <alignment horizontal="center" vertical="center"/>
      <protection locked="0"/>
    </xf>
    <xf numFmtId="175" fontId="4" fillId="0" borderId="11" xfId="0" applyNumberFormat="1" applyFont="1" applyBorder="1" applyAlignment="1" applyProtection="1">
      <alignment horizontal="center"/>
      <protection/>
    </xf>
    <xf numFmtId="175" fontId="4" fillId="10" borderId="13" xfId="0" applyNumberFormat="1" applyFont="1" applyFill="1" applyBorder="1" applyAlignment="1" applyProtection="1">
      <alignment horizontal="center"/>
      <protection/>
    </xf>
    <xf numFmtId="175" fontId="11" fillId="10" borderId="42" xfId="0" applyNumberFormat="1" applyFont="1" applyFill="1" applyBorder="1" applyAlignment="1" applyProtection="1">
      <alignment horizontal="center"/>
      <protection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 applyProtection="1">
      <alignment horizontal="center"/>
      <protection/>
    </xf>
    <xf numFmtId="0" fontId="17" fillId="19" borderId="41" xfId="0" applyFont="1" applyFill="1" applyBorder="1" applyAlignment="1" applyProtection="1">
      <alignment horizontal="center" vertical="center"/>
      <protection locked="0"/>
    </xf>
    <xf numFmtId="175" fontId="12" fillId="0" borderId="0" xfId="0" applyNumberFormat="1" applyFont="1" applyBorder="1" applyAlignment="1" applyProtection="1">
      <alignment horizontal="center"/>
      <protection/>
    </xf>
    <xf numFmtId="15" fontId="0" fillId="0" borderId="21" xfId="0" applyNumberFormat="1" applyFont="1" applyFill="1" applyBorder="1" applyAlignment="1" applyProtection="1">
      <alignment horizontal="right"/>
      <protection locked="0"/>
    </xf>
    <xf numFmtId="1" fontId="4" fillId="0" borderId="43" xfId="0" applyNumberFormat="1" applyFont="1" applyFill="1" applyBorder="1" applyAlignment="1" applyProtection="1">
      <alignment horizontal="center"/>
      <protection locked="0"/>
    </xf>
    <xf numFmtId="1" fontId="4" fillId="0" borderId="44" xfId="0" applyNumberFormat="1" applyFont="1" applyFill="1" applyBorder="1" applyAlignment="1" applyProtection="1">
      <alignment horizontal="center"/>
      <protection locked="0"/>
    </xf>
    <xf numFmtId="0" fontId="17" fillId="24" borderId="41" xfId="0" applyFont="1" applyFill="1" applyBorder="1" applyAlignment="1" applyProtection="1">
      <alignment horizontal="center" vertical="center"/>
      <protection locked="0"/>
    </xf>
    <xf numFmtId="15" fontId="0" fillId="0" borderId="22" xfId="0" applyNumberForma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/>
    </xf>
    <xf numFmtId="0" fontId="12" fillId="10" borderId="43" xfId="0" applyFont="1" applyFill="1" applyBorder="1" applyAlignment="1" applyProtection="1">
      <alignment horizontal="left"/>
      <protection/>
    </xf>
    <xf numFmtId="0" fontId="12" fillId="10" borderId="45" xfId="0" applyFont="1" applyFill="1" applyBorder="1" applyAlignment="1" applyProtection="1">
      <alignment horizontal="left"/>
      <protection/>
    </xf>
    <xf numFmtId="0" fontId="12" fillId="10" borderId="46" xfId="0" applyFont="1" applyFill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selection activeCell="AA1" sqref="AA1:AA16384"/>
    </sheetView>
  </sheetViews>
  <sheetFormatPr defaultColWidth="8.8515625" defaultRowHeight="12.75"/>
  <cols>
    <col min="1" max="1" width="22.8515625" style="6" customWidth="1"/>
    <col min="2" max="2" width="4.7109375" style="6" customWidth="1"/>
    <col min="3" max="3" width="2.7109375" style="6" customWidth="1"/>
    <col min="4" max="5" width="4.7109375" style="6" customWidth="1"/>
    <col min="6" max="6" width="4.7109375" style="2" customWidth="1"/>
    <col min="7" max="7" width="4.7109375" style="6" hidden="1" customWidth="1"/>
    <col min="8" max="8" width="2.7109375" style="6" customWidth="1"/>
    <col min="9" max="10" width="4.7109375" style="6" customWidth="1"/>
    <col min="11" max="11" width="4.7109375" style="2" customWidth="1"/>
    <col min="12" max="12" width="4.7109375" style="6" hidden="1" customWidth="1"/>
    <col min="13" max="13" width="2.7109375" style="7" customWidth="1"/>
    <col min="14" max="14" width="4.7109375" style="7" customWidth="1"/>
    <col min="15" max="15" width="4.7109375" style="6" customWidth="1"/>
    <col min="16" max="16" width="4.7109375" style="2" customWidth="1"/>
    <col min="17" max="17" width="4.7109375" style="6" hidden="1" customWidth="1"/>
    <col min="18" max="18" width="2.7109375" style="7" customWidth="1"/>
    <col min="19" max="24" width="4.7109375" style="6" customWidth="1"/>
    <col min="25" max="25" width="2.7109375" style="7" customWidth="1"/>
    <col min="26" max="26" width="7.8515625" style="2" customWidth="1"/>
    <col min="27" max="27" width="4.28125" style="6" hidden="1" customWidth="1"/>
    <col min="28" max="16384" width="8.8515625" style="6" customWidth="1"/>
  </cols>
  <sheetData>
    <row r="1" spans="1:28" ht="14.25" customHeight="1" thickBot="1">
      <c r="A1" s="62" t="s">
        <v>6</v>
      </c>
      <c r="B1" s="143">
        <v>41566</v>
      </c>
      <c r="C1" s="143"/>
      <c r="D1" s="143"/>
      <c r="E1" s="143"/>
      <c r="F1" s="63"/>
      <c r="G1" s="64"/>
      <c r="H1" s="64"/>
      <c r="I1" s="65"/>
      <c r="J1" s="65"/>
      <c r="K1" s="66"/>
      <c r="L1" s="65"/>
      <c r="M1" s="65"/>
      <c r="N1" s="65"/>
      <c r="O1" s="65"/>
      <c r="P1" s="66"/>
      <c r="Q1" s="65"/>
      <c r="R1" s="65"/>
      <c r="S1" s="65"/>
      <c r="T1" s="65"/>
      <c r="U1" s="65"/>
      <c r="V1" s="65"/>
      <c r="W1" s="65"/>
      <c r="X1" s="65"/>
      <c r="Y1" s="65"/>
      <c r="Z1" s="60"/>
      <c r="AA1" s="7"/>
      <c r="AB1" s="7"/>
    </row>
    <row r="2" spans="1:27" s="13" customFormat="1" ht="26.25" customHeight="1">
      <c r="A2" s="45" t="s">
        <v>54</v>
      </c>
      <c r="B2" s="46"/>
      <c r="C2" s="46"/>
      <c r="D2" s="46" t="s">
        <v>55</v>
      </c>
      <c r="E2" s="46"/>
      <c r="F2" s="47"/>
      <c r="G2" s="48"/>
      <c r="H2" s="48"/>
      <c r="I2" s="48"/>
      <c r="J2" s="48"/>
      <c r="K2" s="49"/>
      <c r="L2" s="50"/>
      <c r="M2" s="50"/>
      <c r="N2" s="51" t="s">
        <v>70</v>
      </c>
      <c r="O2" s="48"/>
      <c r="P2" s="49"/>
      <c r="Q2" s="50"/>
      <c r="R2" s="51"/>
      <c r="S2" s="50"/>
      <c r="T2" s="50"/>
      <c r="U2" s="50"/>
      <c r="V2" s="52" t="s">
        <v>10</v>
      </c>
      <c r="W2" s="52"/>
      <c r="X2" s="52"/>
      <c r="Y2" s="52"/>
      <c r="Z2" s="137">
        <v>2</v>
      </c>
      <c r="AA2" s="12"/>
    </row>
    <row r="3" spans="1:27" s="13" customFormat="1" ht="19.5" customHeight="1" thickBot="1">
      <c r="A3" s="97" t="s">
        <v>1</v>
      </c>
      <c r="B3" s="129" t="s">
        <v>68</v>
      </c>
      <c r="C3" s="98"/>
      <c r="D3" s="98"/>
      <c r="E3" s="98"/>
      <c r="F3" s="99"/>
      <c r="G3" s="100"/>
      <c r="H3" s="101"/>
      <c r="I3" s="101"/>
      <c r="J3" s="101"/>
      <c r="K3" s="102"/>
      <c r="L3" s="101"/>
      <c r="M3" s="101"/>
      <c r="N3" s="101"/>
      <c r="O3" s="101"/>
      <c r="P3" s="102"/>
      <c r="Q3" s="101"/>
      <c r="R3" s="101"/>
      <c r="S3" s="101"/>
      <c r="T3" s="101"/>
      <c r="U3" s="101"/>
      <c r="V3" s="101"/>
      <c r="W3" s="101"/>
      <c r="X3" s="101"/>
      <c r="Y3" s="101"/>
      <c r="Z3" s="103"/>
      <c r="AA3" s="12"/>
    </row>
    <row r="4" spans="1:27" ht="14.25" customHeight="1">
      <c r="A4" s="61"/>
      <c r="B4" s="61"/>
      <c r="C4" s="61"/>
      <c r="D4" s="61"/>
      <c r="E4" s="61"/>
      <c r="F4" s="43"/>
      <c r="G4" s="61"/>
      <c r="H4" s="61"/>
      <c r="I4" s="61"/>
      <c r="J4" s="61"/>
      <c r="K4" s="43"/>
      <c r="L4" s="61"/>
      <c r="M4" s="61"/>
      <c r="N4" s="61"/>
      <c r="O4" s="61"/>
      <c r="P4" s="43"/>
      <c r="Q4" s="61"/>
      <c r="R4" s="61"/>
      <c r="S4" s="61"/>
      <c r="T4" s="61"/>
      <c r="U4" s="61"/>
      <c r="V4" s="61"/>
      <c r="W4" s="61"/>
      <c r="X4" s="61"/>
      <c r="Y4" s="61"/>
      <c r="Z4" s="43"/>
      <c r="AA4" s="12"/>
    </row>
    <row r="5" spans="1:27" ht="12.75">
      <c r="A5" s="7"/>
      <c r="B5" s="7"/>
      <c r="C5" s="7"/>
      <c r="D5" s="1" t="s">
        <v>40</v>
      </c>
      <c r="E5" s="1"/>
      <c r="F5" s="3"/>
      <c r="G5" s="1"/>
      <c r="H5" s="7"/>
      <c r="I5" s="1" t="s">
        <v>42</v>
      </c>
      <c r="J5" s="1"/>
      <c r="K5" s="3"/>
      <c r="L5" s="1"/>
      <c r="M5" s="11"/>
      <c r="N5" s="1" t="s">
        <v>41</v>
      </c>
      <c r="O5" s="1"/>
      <c r="P5" s="3"/>
      <c r="Q5" s="1"/>
      <c r="R5" s="11"/>
      <c r="S5" s="11"/>
      <c r="T5" s="11"/>
      <c r="U5" s="11"/>
      <c r="V5" s="11"/>
      <c r="W5" s="11"/>
      <c r="X5" s="11"/>
      <c r="Y5" s="11"/>
      <c r="Z5" s="11"/>
      <c r="AA5" s="12"/>
    </row>
    <row r="6" spans="1:27" s="110" customFormat="1" ht="24.75" customHeight="1" thickBot="1">
      <c r="A6" s="108"/>
      <c r="B6" s="111" t="s">
        <v>44</v>
      </c>
      <c r="C6" s="111"/>
      <c r="D6" s="111" t="s">
        <v>29</v>
      </c>
      <c r="E6" s="111" t="s">
        <v>5</v>
      </c>
      <c r="F6" s="107" t="s">
        <v>0</v>
      </c>
      <c r="G6" s="111"/>
      <c r="H6" s="109"/>
      <c r="I6" s="111" t="s">
        <v>29</v>
      </c>
      <c r="J6" s="111" t="s">
        <v>5</v>
      </c>
      <c r="K6" s="107" t="s">
        <v>0</v>
      </c>
      <c r="L6" s="111"/>
      <c r="M6" s="111"/>
      <c r="N6" s="111" t="s">
        <v>29</v>
      </c>
      <c r="O6" s="111" t="s">
        <v>5</v>
      </c>
      <c r="P6" s="107" t="s">
        <v>0</v>
      </c>
      <c r="Q6" s="111"/>
      <c r="R6" s="111"/>
      <c r="S6" s="107" t="s">
        <v>30</v>
      </c>
      <c r="T6" s="107" t="s">
        <v>43</v>
      </c>
      <c r="U6" s="107" t="s">
        <v>32</v>
      </c>
      <c r="V6" s="107" t="s">
        <v>33</v>
      </c>
      <c r="W6" s="107" t="s">
        <v>34</v>
      </c>
      <c r="X6" s="107" t="s">
        <v>35</v>
      </c>
      <c r="Y6" s="107"/>
      <c r="Z6" s="107" t="s">
        <v>2</v>
      </c>
      <c r="AA6" s="109"/>
    </row>
    <row r="7" spans="1:27" ht="12.75">
      <c r="A7" s="67" t="s">
        <v>13</v>
      </c>
      <c r="B7" s="68" t="s">
        <v>65</v>
      </c>
      <c r="C7" s="69"/>
      <c r="D7" s="70">
        <v>1</v>
      </c>
      <c r="E7" s="70">
        <v>6</v>
      </c>
      <c r="F7" s="71">
        <f>IF(ISERROR(G7),0,G7)</f>
        <v>16.666666666666668</v>
      </c>
      <c r="G7" s="70">
        <f>IF(B7="x",(D7*100)/E7,"")</f>
        <v>16.666666666666668</v>
      </c>
      <c r="H7" s="69"/>
      <c r="I7" s="78">
        <v>0</v>
      </c>
      <c r="J7" s="79">
        <v>0</v>
      </c>
      <c r="K7" s="86">
        <f>IF(ISERROR(L7),0,L7)</f>
        <v>0</v>
      </c>
      <c r="L7" s="70" t="e">
        <f>IF(B7="x",(I7*100)/J7,"")</f>
        <v>#DIV/0!</v>
      </c>
      <c r="M7" s="69"/>
      <c r="N7" s="78">
        <v>0</v>
      </c>
      <c r="O7" s="79">
        <v>2</v>
      </c>
      <c r="P7" s="86">
        <f>IF(ISERROR(Q7),0,Q7)</f>
        <v>0</v>
      </c>
      <c r="Q7" s="70">
        <f>IF(B7="x",(N7*100)/O7,"")</f>
        <v>0</v>
      </c>
      <c r="R7" s="69"/>
      <c r="S7" s="78">
        <v>4</v>
      </c>
      <c r="T7" s="79">
        <v>3</v>
      </c>
      <c r="U7" s="80">
        <f>IF(S7&lt;&gt;"",T7-S7,"")</f>
        <v>-1</v>
      </c>
      <c r="V7" s="70">
        <v>0</v>
      </c>
      <c r="W7" s="70">
        <v>0</v>
      </c>
      <c r="X7" s="70">
        <v>0</v>
      </c>
      <c r="Y7" s="69"/>
      <c r="Z7" s="72">
        <f>IF(B7="x",(D7*2)+I7+(N7*3),"")</f>
        <v>2</v>
      </c>
      <c r="AA7" s="25">
        <f>IF(Z7="",0,Z7)</f>
        <v>2</v>
      </c>
    </row>
    <row r="8" spans="1:27" ht="12.75">
      <c r="A8" s="17" t="s">
        <v>28</v>
      </c>
      <c r="B8" s="18" t="s">
        <v>65</v>
      </c>
      <c r="C8" s="20"/>
      <c r="D8" s="81">
        <v>1</v>
      </c>
      <c r="E8" s="82">
        <v>11</v>
      </c>
      <c r="F8" s="87">
        <f>IF(ISERROR(G8),0,G8)</f>
        <v>9.090909090909092</v>
      </c>
      <c r="G8" s="19">
        <f aca="true" t="shared" si="0" ref="G8:G19">IF(B8="x",(D8*100)/E8,"")</f>
        <v>9.090909090909092</v>
      </c>
      <c r="H8" s="21"/>
      <c r="I8" s="81">
        <v>3</v>
      </c>
      <c r="J8" s="82">
        <v>6</v>
      </c>
      <c r="K8" s="87">
        <f>IF(ISERROR(L8),0,L8)</f>
        <v>50</v>
      </c>
      <c r="L8" s="19">
        <f aca="true" t="shared" si="1" ref="L8:L19">IF(B8="x",(I8*100)/J8,"")</f>
        <v>50</v>
      </c>
      <c r="M8" s="22"/>
      <c r="N8" s="81">
        <v>0</v>
      </c>
      <c r="O8" s="82">
        <v>0</v>
      </c>
      <c r="P8" s="87">
        <f>IF(ISERROR(Q8),0,Q8)</f>
        <v>0</v>
      </c>
      <c r="Q8" s="19" t="e">
        <f aca="true" t="shared" si="2" ref="Q8:Q19">IF(B8="x",(N8*100)/O8,"")</f>
        <v>#DIV/0!</v>
      </c>
      <c r="R8" s="22"/>
      <c r="S8" s="81">
        <v>4</v>
      </c>
      <c r="T8" s="82">
        <v>3</v>
      </c>
      <c r="U8" s="83">
        <f aca="true" t="shared" si="3" ref="U8:U19">IF(S8&lt;&gt;"",T8-S8,"")</f>
        <v>-1</v>
      </c>
      <c r="V8" s="19">
        <v>6</v>
      </c>
      <c r="W8" s="19">
        <v>0</v>
      </c>
      <c r="X8" s="19">
        <v>0</v>
      </c>
      <c r="Y8" s="22"/>
      <c r="Z8" s="42">
        <f aca="true" t="shared" si="4" ref="Z8:Z19">IF(B8="x",(D8*2)+I8+(N8*3),"")</f>
        <v>5</v>
      </c>
      <c r="AA8" s="25">
        <f aca="true" t="shared" si="5" ref="AA8:AA19">IF(Z8="",0,Z8)</f>
        <v>5</v>
      </c>
    </row>
    <row r="9" spans="1:27" ht="12.75">
      <c r="A9" s="17" t="s">
        <v>14</v>
      </c>
      <c r="B9" s="18" t="s">
        <v>65</v>
      </c>
      <c r="C9" s="20"/>
      <c r="D9" s="81">
        <v>0</v>
      </c>
      <c r="E9" s="82">
        <v>1</v>
      </c>
      <c r="F9" s="87">
        <f>IF(ISERROR(G9),0,G9)</f>
        <v>0</v>
      </c>
      <c r="G9" s="19">
        <f t="shared" si="0"/>
        <v>0</v>
      </c>
      <c r="H9" s="21"/>
      <c r="I9" s="81">
        <v>0</v>
      </c>
      <c r="J9" s="82">
        <v>0</v>
      </c>
      <c r="K9" s="87">
        <f>IF(ISERROR(L9),0,L9)</f>
        <v>0</v>
      </c>
      <c r="L9" s="19" t="e">
        <f t="shared" si="1"/>
        <v>#DIV/0!</v>
      </c>
      <c r="M9" s="22"/>
      <c r="N9" s="81">
        <v>0</v>
      </c>
      <c r="O9" s="82">
        <v>0</v>
      </c>
      <c r="P9" s="87">
        <f>IF(ISERROR(Q9),0,Q9)</f>
        <v>0</v>
      </c>
      <c r="Q9" s="19" t="e">
        <f t="shared" si="2"/>
        <v>#DIV/0!</v>
      </c>
      <c r="R9" s="22"/>
      <c r="S9" s="81">
        <v>0</v>
      </c>
      <c r="T9" s="82">
        <v>0</v>
      </c>
      <c r="U9" s="83">
        <f t="shared" si="3"/>
        <v>0</v>
      </c>
      <c r="V9" s="19">
        <v>0</v>
      </c>
      <c r="W9" s="19">
        <v>0</v>
      </c>
      <c r="X9" s="19">
        <v>0</v>
      </c>
      <c r="Y9" s="22"/>
      <c r="Z9" s="42">
        <f t="shared" si="4"/>
        <v>0</v>
      </c>
      <c r="AA9" s="25">
        <f t="shared" si="5"/>
        <v>0</v>
      </c>
    </row>
    <row r="10" spans="1:27" ht="12.75">
      <c r="A10" s="17" t="s">
        <v>15</v>
      </c>
      <c r="B10" s="18" t="s">
        <v>65</v>
      </c>
      <c r="C10" s="20"/>
      <c r="D10" s="81">
        <v>5</v>
      </c>
      <c r="E10" s="82">
        <v>13</v>
      </c>
      <c r="F10" s="87">
        <f>IF(ISERROR(G10),0,G10)</f>
        <v>38.46153846153846</v>
      </c>
      <c r="G10" s="19">
        <f>IF(B10="x",(D10*100)/E10,"")</f>
        <v>38.46153846153846</v>
      </c>
      <c r="H10" s="21"/>
      <c r="I10" s="81">
        <v>5</v>
      </c>
      <c r="J10" s="82">
        <v>11</v>
      </c>
      <c r="K10" s="87">
        <f>IF(ISERROR(L10),0,L10)</f>
        <v>45.45454545454545</v>
      </c>
      <c r="L10" s="19">
        <f t="shared" si="1"/>
        <v>45.45454545454545</v>
      </c>
      <c r="M10" s="22"/>
      <c r="N10" s="81">
        <v>0</v>
      </c>
      <c r="O10" s="82">
        <v>1</v>
      </c>
      <c r="P10" s="87">
        <f aca="true" t="shared" si="6" ref="P10:P19">IF(ISERROR(Q10),0,Q10)</f>
        <v>0</v>
      </c>
      <c r="Q10" s="19">
        <f t="shared" si="2"/>
        <v>0</v>
      </c>
      <c r="R10" s="22"/>
      <c r="S10" s="81">
        <v>3</v>
      </c>
      <c r="T10" s="82">
        <v>5</v>
      </c>
      <c r="U10" s="83">
        <f t="shared" si="3"/>
        <v>2</v>
      </c>
      <c r="V10" s="19">
        <v>11</v>
      </c>
      <c r="W10" s="19">
        <v>0</v>
      </c>
      <c r="X10" s="19">
        <v>0</v>
      </c>
      <c r="Y10" s="22"/>
      <c r="Z10" s="42">
        <f t="shared" si="4"/>
        <v>15</v>
      </c>
      <c r="AA10" s="25">
        <f t="shared" si="5"/>
        <v>15</v>
      </c>
    </row>
    <row r="11" spans="1:27" ht="12.75">
      <c r="A11" s="17" t="s">
        <v>52</v>
      </c>
      <c r="B11" s="18" t="s">
        <v>65</v>
      </c>
      <c r="C11" s="20"/>
      <c r="D11" s="81">
        <v>0</v>
      </c>
      <c r="E11" s="82">
        <v>1</v>
      </c>
      <c r="F11" s="87">
        <f aca="true" t="shared" si="7" ref="F11:F19">IF(ISERROR(G11),0,G11)</f>
        <v>0</v>
      </c>
      <c r="G11" s="19">
        <f t="shared" si="0"/>
        <v>0</v>
      </c>
      <c r="H11" s="21"/>
      <c r="I11" s="81">
        <v>0</v>
      </c>
      <c r="J11" s="82">
        <v>0</v>
      </c>
      <c r="K11" s="87">
        <f aca="true" t="shared" si="8" ref="K11:K19">IF(ISERROR(L11),0,L11)</f>
        <v>0</v>
      </c>
      <c r="L11" s="19" t="e">
        <f t="shared" si="1"/>
        <v>#DIV/0!</v>
      </c>
      <c r="M11" s="22"/>
      <c r="N11" s="81">
        <v>0</v>
      </c>
      <c r="O11" s="82">
        <v>0</v>
      </c>
      <c r="P11" s="87">
        <f t="shared" si="6"/>
        <v>0</v>
      </c>
      <c r="Q11" s="19" t="e">
        <f t="shared" si="2"/>
        <v>#DIV/0!</v>
      </c>
      <c r="R11" s="22"/>
      <c r="S11" s="81">
        <v>7</v>
      </c>
      <c r="T11" s="82">
        <v>1</v>
      </c>
      <c r="U11" s="83">
        <f t="shared" si="3"/>
        <v>-6</v>
      </c>
      <c r="V11" s="19">
        <v>2</v>
      </c>
      <c r="W11" s="19">
        <v>0</v>
      </c>
      <c r="X11" s="19">
        <v>0</v>
      </c>
      <c r="Y11" s="22"/>
      <c r="Z11" s="42">
        <f t="shared" si="4"/>
        <v>0</v>
      </c>
      <c r="AA11" s="25">
        <f t="shared" si="5"/>
        <v>0</v>
      </c>
    </row>
    <row r="12" spans="1:27" ht="12.75">
      <c r="A12" s="17" t="s">
        <v>21</v>
      </c>
      <c r="B12" s="18" t="s">
        <v>65</v>
      </c>
      <c r="C12" s="20"/>
      <c r="D12" s="81">
        <v>8</v>
      </c>
      <c r="E12" s="82">
        <v>12</v>
      </c>
      <c r="F12" s="87">
        <f>IF(ISERROR(G12),0,G12)</f>
        <v>66.66666666666667</v>
      </c>
      <c r="G12" s="19">
        <f>IF(B12="x",(D12*100)/E12,"")</f>
        <v>66.66666666666667</v>
      </c>
      <c r="H12" s="21"/>
      <c r="I12" s="81">
        <v>4</v>
      </c>
      <c r="J12" s="82">
        <v>8</v>
      </c>
      <c r="K12" s="87">
        <f>IF(ISERROR(L12),0,L12)</f>
        <v>50</v>
      </c>
      <c r="L12" s="19">
        <f>IF(B12="x",(I12*100)/J12,"")</f>
        <v>50</v>
      </c>
      <c r="M12" s="22"/>
      <c r="N12" s="81">
        <v>0</v>
      </c>
      <c r="O12" s="82">
        <v>1</v>
      </c>
      <c r="P12" s="87">
        <f>IF(ISERROR(Q12),0,Q12)</f>
        <v>0</v>
      </c>
      <c r="Q12" s="19">
        <f>IF(B12="x",(N12*100)/O12,"")</f>
        <v>0</v>
      </c>
      <c r="R12" s="22"/>
      <c r="S12" s="81">
        <v>3</v>
      </c>
      <c r="T12" s="82">
        <v>6</v>
      </c>
      <c r="U12" s="83">
        <f>IF(S12&lt;&gt;"",T12-S12,"")</f>
        <v>3</v>
      </c>
      <c r="V12" s="19">
        <v>7</v>
      </c>
      <c r="W12" s="19">
        <v>0</v>
      </c>
      <c r="X12" s="19">
        <v>0</v>
      </c>
      <c r="Y12" s="22"/>
      <c r="Z12" s="42">
        <f>IF(B12="x",(D12*2)+I12+(N12*3),"")</f>
        <v>20</v>
      </c>
      <c r="AA12" s="25">
        <f>IF(Z12="",0,Z12)</f>
        <v>20</v>
      </c>
    </row>
    <row r="13" spans="1:27" ht="12.75">
      <c r="A13" s="17" t="s">
        <v>27</v>
      </c>
      <c r="B13" s="18" t="s">
        <v>65</v>
      </c>
      <c r="C13" s="20"/>
      <c r="D13" s="81">
        <v>0</v>
      </c>
      <c r="E13" s="82">
        <v>1</v>
      </c>
      <c r="F13" s="87">
        <f t="shared" si="7"/>
        <v>0</v>
      </c>
      <c r="G13" s="19">
        <f t="shared" si="0"/>
        <v>0</v>
      </c>
      <c r="H13" s="21"/>
      <c r="I13" s="81">
        <v>0</v>
      </c>
      <c r="J13" s="82">
        <v>0</v>
      </c>
      <c r="K13" s="87">
        <f t="shared" si="8"/>
        <v>0</v>
      </c>
      <c r="L13" s="19" t="e">
        <f t="shared" si="1"/>
        <v>#DIV/0!</v>
      </c>
      <c r="M13" s="22"/>
      <c r="N13" s="81">
        <v>0</v>
      </c>
      <c r="O13" s="82">
        <v>0</v>
      </c>
      <c r="P13" s="87">
        <f t="shared" si="6"/>
        <v>0</v>
      </c>
      <c r="Q13" s="19" t="e">
        <f t="shared" si="2"/>
        <v>#DIV/0!</v>
      </c>
      <c r="R13" s="22"/>
      <c r="S13" s="81">
        <v>3</v>
      </c>
      <c r="T13" s="82">
        <v>0</v>
      </c>
      <c r="U13" s="83">
        <f t="shared" si="3"/>
        <v>-3</v>
      </c>
      <c r="V13" s="19">
        <v>1</v>
      </c>
      <c r="W13" s="19">
        <v>0</v>
      </c>
      <c r="X13" s="19">
        <v>0</v>
      </c>
      <c r="Y13" s="22"/>
      <c r="Z13" s="42">
        <f t="shared" si="4"/>
        <v>0</v>
      </c>
      <c r="AA13" s="25">
        <f t="shared" si="5"/>
        <v>0</v>
      </c>
    </row>
    <row r="14" spans="1:27" ht="12.75">
      <c r="A14" s="17" t="s">
        <v>16</v>
      </c>
      <c r="B14" s="18" t="s">
        <v>65</v>
      </c>
      <c r="C14" s="20"/>
      <c r="D14" s="81">
        <v>0</v>
      </c>
      <c r="E14" s="82">
        <v>3</v>
      </c>
      <c r="F14" s="87">
        <f>IF(ISERROR(G14),0,G14)</f>
        <v>0</v>
      </c>
      <c r="G14" s="19">
        <f>IF(B14="x",(D14*100)/E14,"")</f>
        <v>0</v>
      </c>
      <c r="H14" s="21"/>
      <c r="I14" s="81">
        <v>0</v>
      </c>
      <c r="J14" s="82">
        <v>0</v>
      </c>
      <c r="K14" s="87">
        <f>IF(ISERROR(L14),0,L14)</f>
        <v>0</v>
      </c>
      <c r="L14" s="19" t="e">
        <f t="shared" si="1"/>
        <v>#DIV/0!</v>
      </c>
      <c r="M14" s="22"/>
      <c r="N14" s="81">
        <v>0</v>
      </c>
      <c r="O14" s="82">
        <v>0</v>
      </c>
      <c r="P14" s="87">
        <f t="shared" si="6"/>
        <v>0</v>
      </c>
      <c r="Q14" s="19" t="e">
        <f t="shared" si="2"/>
        <v>#DIV/0!</v>
      </c>
      <c r="R14" s="22"/>
      <c r="S14" s="81">
        <v>1</v>
      </c>
      <c r="T14" s="82">
        <v>2</v>
      </c>
      <c r="U14" s="83">
        <f t="shared" si="3"/>
        <v>1</v>
      </c>
      <c r="V14" s="19">
        <v>2</v>
      </c>
      <c r="W14" s="19">
        <v>0</v>
      </c>
      <c r="X14" s="19">
        <v>0</v>
      </c>
      <c r="Y14" s="22"/>
      <c r="Z14" s="42">
        <f t="shared" si="4"/>
        <v>0</v>
      </c>
      <c r="AA14" s="25">
        <f t="shared" si="5"/>
        <v>0</v>
      </c>
    </row>
    <row r="15" spans="1:27" ht="12.75">
      <c r="A15" s="17" t="s">
        <v>17</v>
      </c>
      <c r="B15" s="18" t="s">
        <v>65</v>
      </c>
      <c r="C15" s="20"/>
      <c r="D15" s="81">
        <v>0</v>
      </c>
      <c r="E15" s="82">
        <v>1</v>
      </c>
      <c r="F15" s="87">
        <f t="shared" si="7"/>
        <v>0</v>
      </c>
      <c r="G15" s="19">
        <f t="shared" si="0"/>
        <v>0</v>
      </c>
      <c r="H15" s="21"/>
      <c r="I15" s="81">
        <v>0</v>
      </c>
      <c r="J15" s="82">
        <v>0</v>
      </c>
      <c r="K15" s="87">
        <f t="shared" si="8"/>
        <v>0</v>
      </c>
      <c r="L15" s="19" t="e">
        <f t="shared" si="1"/>
        <v>#DIV/0!</v>
      </c>
      <c r="M15" s="22"/>
      <c r="N15" s="81">
        <v>0</v>
      </c>
      <c r="O15" s="82">
        <v>0</v>
      </c>
      <c r="P15" s="87">
        <f t="shared" si="6"/>
        <v>0</v>
      </c>
      <c r="Q15" s="19" t="e">
        <f t="shared" si="2"/>
        <v>#DIV/0!</v>
      </c>
      <c r="R15" s="22"/>
      <c r="S15" s="81">
        <v>0</v>
      </c>
      <c r="T15" s="82">
        <v>0</v>
      </c>
      <c r="U15" s="83">
        <f t="shared" si="3"/>
        <v>0</v>
      </c>
      <c r="V15" s="19">
        <v>0</v>
      </c>
      <c r="W15" s="19">
        <v>0</v>
      </c>
      <c r="X15" s="19">
        <v>0</v>
      </c>
      <c r="Y15" s="22"/>
      <c r="Z15" s="42">
        <f t="shared" si="4"/>
        <v>0</v>
      </c>
      <c r="AA15" s="25">
        <f t="shared" si="5"/>
        <v>0</v>
      </c>
    </row>
    <row r="16" spans="1:27" ht="12.75">
      <c r="A16" s="17" t="s">
        <v>18</v>
      </c>
      <c r="B16" s="18" t="s">
        <v>65</v>
      </c>
      <c r="C16" s="20"/>
      <c r="D16" s="81">
        <v>2</v>
      </c>
      <c r="E16" s="82">
        <v>13</v>
      </c>
      <c r="F16" s="87">
        <f t="shared" si="7"/>
        <v>15.384615384615385</v>
      </c>
      <c r="G16" s="19">
        <f t="shared" si="0"/>
        <v>15.384615384615385</v>
      </c>
      <c r="H16" s="21"/>
      <c r="I16" s="81">
        <v>6</v>
      </c>
      <c r="J16" s="82">
        <v>10</v>
      </c>
      <c r="K16" s="87">
        <f t="shared" si="8"/>
        <v>60</v>
      </c>
      <c r="L16" s="19">
        <f t="shared" si="1"/>
        <v>60</v>
      </c>
      <c r="M16" s="22"/>
      <c r="N16" s="81">
        <v>0</v>
      </c>
      <c r="O16" s="82">
        <v>0</v>
      </c>
      <c r="P16" s="87">
        <f t="shared" si="6"/>
        <v>0</v>
      </c>
      <c r="Q16" s="19" t="e">
        <f t="shared" si="2"/>
        <v>#DIV/0!</v>
      </c>
      <c r="R16" s="22"/>
      <c r="S16" s="81">
        <v>3</v>
      </c>
      <c r="T16" s="82">
        <v>2</v>
      </c>
      <c r="U16" s="83">
        <f t="shared" si="3"/>
        <v>-1</v>
      </c>
      <c r="V16" s="19">
        <v>4</v>
      </c>
      <c r="W16" s="19">
        <v>0</v>
      </c>
      <c r="X16" s="19">
        <v>0</v>
      </c>
      <c r="Y16" s="22"/>
      <c r="Z16" s="42">
        <f t="shared" si="4"/>
        <v>10</v>
      </c>
      <c r="AA16" s="25">
        <f t="shared" si="5"/>
        <v>10</v>
      </c>
    </row>
    <row r="17" spans="1:27" ht="12.75">
      <c r="A17" s="17" t="s">
        <v>53</v>
      </c>
      <c r="B17" s="18" t="s">
        <v>65</v>
      </c>
      <c r="C17" s="20"/>
      <c r="D17" s="81">
        <v>0</v>
      </c>
      <c r="E17" s="82">
        <v>2</v>
      </c>
      <c r="F17" s="87">
        <f t="shared" si="7"/>
        <v>0</v>
      </c>
      <c r="G17" s="19">
        <f t="shared" si="0"/>
        <v>0</v>
      </c>
      <c r="H17" s="21"/>
      <c r="I17" s="81">
        <v>1</v>
      </c>
      <c r="J17" s="82">
        <v>2</v>
      </c>
      <c r="K17" s="87">
        <f t="shared" si="8"/>
        <v>50</v>
      </c>
      <c r="L17" s="19">
        <f t="shared" si="1"/>
        <v>50</v>
      </c>
      <c r="M17" s="22"/>
      <c r="N17" s="81">
        <v>0</v>
      </c>
      <c r="O17" s="82">
        <v>0</v>
      </c>
      <c r="P17" s="87">
        <f t="shared" si="6"/>
        <v>0</v>
      </c>
      <c r="Q17" s="19" t="e">
        <f t="shared" si="2"/>
        <v>#DIV/0!</v>
      </c>
      <c r="R17" s="22"/>
      <c r="S17" s="81">
        <v>0</v>
      </c>
      <c r="T17" s="82">
        <v>2</v>
      </c>
      <c r="U17" s="83">
        <f t="shared" si="3"/>
        <v>2</v>
      </c>
      <c r="V17" s="19">
        <v>0</v>
      </c>
      <c r="W17" s="19">
        <v>0</v>
      </c>
      <c r="X17" s="19">
        <v>0</v>
      </c>
      <c r="Y17" s="22"/>
      <c r="Z17" s="42">
        <f t="shared" si="4"/>
        <v>1</v>
      </c>
      <c r="AA17" s="25">
        <f t="shared" si="5"/>
        <v>1</v>
      </c>
    </row>
    <row r="18" spans="1:27" ht="12.75">
      <c r="A18" s="17" t="s">
        <v>19</v>
      </c>
      <c r="B18" s="18" t="s">
        <v>66</v>
      </c>
      <c r="C18" s="20"/>
      <c r="D18" s="81">
        <v>0</v>
      </c>
      <c r="E18" s="82">
        <v>0</v>
      </c>
      <c r="F18" s="87">
        <f t="shared" si="7"/>
      </c>
      <c r="G18" s="19">
        <f t="shared" si="0"/>
      </c>
      <c r="H18" s="21"/>
      <c r="I18" s="81">
        <v>0</v>
      </c>
      <c r="J18" s="82">
        <v>0</v>
      </c>
      <c r="K18" s="87">
        <f t="shared" si="8"/>
      </c>
      <c r="L18" s="19">
        <f t="shared" si="1"/>
      </c>
      <c r="M18" s="22"/>
      <c r="N18" s="81">
        <v>0</v>
      </c>
      <c r="O18" s="82">
        <v>0</v>
      </c>
      <c r="P18" s="87">
        <f t="shared" si="6"/>
      </c>
      <c r="Q18" s="19">
        <f t="shared" si="2"/>
      </c>
      <c r="R18" s="22"/>
      <c r="S18" s="81">
        <v>0</v>
      </c>
      <c r="T18" s="82">
        <v>0</v>
      </c>
      <c r="U18" s="83">
        <f t="shared" si="3"/>
        <v>0</v>
      </c>
      <c r="V18" s="19">
        <v>0</v>
      </c>
      <c r="W18" s="19">
        <v>0</v>
      </c>
      <c r="X18" s="19">
        <v>0</v>
      </c>
      <c r="Y18" s="22"/>
      <c r="Z18" s="42">
        <f t="shared" si="4"/>
      </c>
      <c r="AA18" s="25">
        <f t="shared" si="5"/>
        <v>0</v>
      </c>
    </row>
    <row r="19" spans="1:27" ht="13.5" thickBot="1">
      <c r="A19" s="53" t="s">
        <v>20</v>
      </c>
      <c r="B19" s="54"/>
      <c r="C19" s="55"/>
      <c r="D19" s="84"/>
      <c r="E19" s="85"/>
      <c r="F19" s="88">
        <f t="shared" si="7"/>
      </c>
      <c r="G19" s="56">
        <f t="shared" si="0"/>
      </c>
      <c r="H19" s="57"/>
      <c r="I19" s="84"/>
      <c r="J19" s="85"/>
      <c r="K19" s="88">
        <f t="shared" si="8"/>
      </c>
      <c r="L19" s="56">
        <f t="shared" si="1"/>
      </c>
      <c r="M19" s="58"/>
      <c r="N19" s="84"/>
      <c r="O19" s="85"/>
      <c r="P19" s="88">
        <f t="shared" si="6"/>
      </c>
      <c r="Q19" s="56">
        <f t="shared" si="2"/>
      </c>
      <c r="R19" s="58"/>
      <c r="S19" s="84"/>
      <c r="T19" s="85"/>
      <c r="U19" s="96">
        <f t="shared" si="3"/>
      </c>
      <c r="V19" s="56"/>
      <c r="W19" s="56"/>
      <c r="X19" s="56"/>
      <c r="Y19" s="58"/>
      <c r="Z19" s="59">
        <f t="shared" si="4"/>
      </c>
      <c r="AA19" s="25">
        <f t="shared" si="5"/>
        <v>0</v>
      </c>
    </row>
    <row r="20" spans="1:26" ht="12.75">
      <c r="A20" s="23"/>
      <c r="B20" s="24" t="s">
        <v>4</v>
      </c>
      <c r="C20" s="23"/>
      <c r="D20" s="135">
        <f>SUM(D7:D19)</f>
        <v>17</v>
      </c>
      <c r="E20" s="135">
        <f>SUM(E7:E19)</f>
        <v>64</v>
      </c>
      <c r="F20" s="136">
        <f>IF(E20&gt;0,D20*100/E20,0)</f>
        <v>26.5625</v>
      </c>
      <c r="G20" s="23"/>
      <c r="H20" s="9"/>
      <c r="I20" s="135">
        <f>SUM(I7:I19)</f>
        <v>19</v>
      </c>
      <c r="J20" s="135">
        <f>SUM(J7:J19)</f>
        <v>37</v>
      </c>
      <c r="K20" s="136">
        <f>IF(J20&gt;0,I20*100/J20,0)</f>
        <v>51.351351351351354</v>
      </c>
      <c r="L20" s="23"/>
      <c r="M20" s="16"/>
      <c r="N20" s="135">
        <f>SUM(N7:N19)</f>
        <v>0</v>
      </c>
      <c r="O20" s="135">
        <f>SUM(O7:O19)</f>
        <v>4</v>
      </c>
      <c r="P20" s="136">
        <f>IF(O20&gt;0,N20*100/O20,0)</f>
        <v>0</v>
      </c>
      <c r="Q20" s="23"/>
      <c r="R20" s="16"/>
      <c r="S20" s="40">
        <f aca="true" t="shared" si="9" ref="S20:X20">SUM(S7:S19)</f>
        <v>28</v>
      </c>
      <c r="T20" s="40">
        <f t="shared" si="9"/>
        <v>24</v>
      </c>
      <c r="U20" s="40">
        <f t="shared" si="9"/>
        <v>-4</v>
      </c>
      <c r="V20" s="40">
        <f t="shared" si="9"/>
        <v>33</v>
      </c>
      <c r="W20" s="40">
        <f t="shared" si="9"/>
        <v>0</v>
      </c>
      <c r="X20" s="40">
        <f t="shared" si="9"/>
        <v>0</v>
      </c>
      <c r="Y20" s="41"/>
      <c r="Z20" s="44">
        <f>SUM(Z7:Z19)</f>
        <v>53</v>
      </c>
    </row>
    <row r="21" spans="1:27" ht="12.75" customHeight="1">
      <c r="A21" s="9"/>
      <c r="B21" s="9"/>
      <c r="C21" s="9"/>
      <c r="D21" s="9"/>
      <c r="E21" s="9"/>
      <c r="F21" s="130"/>
      <c r="G21" s="9"/>
      <c r="H21" s="9"/>
      <c r="I21" s="9"/>
      <c r="J21" s="9"/>
      <c r="K21" s="10"/>
      <c r="L21" s="9"/>
      <c r="M21" s="8"/>
      <c r="N21" s="8"/>
      <c r="O21" s="9"/>
      <c r="P21" s="10"/>
      <c r="Q21" s="9"/>
      <c r="R21" s="8"/>
      <c r="S21" s="9"/>
      <c r="T21" s="9"/>
      <c r="U21" s="9"/>
      <c r="V21" s="9"/>
      <c r="W21" s="9"/>
      <c r="X21" s="9"/>
      <c r="Y21" s="8"/>
      <c r="Z21" s="10"/>
      <c r="AA21" s="9"/>
    </row>
  </sheetData>
  <sheetProtection/>
  <mergeCells count="1">
    <mergeCell ref="B1:E1"/>
  </mergeCells>
  <printOptions/>
  <pageMargins left="0.3937007874015748" right="0.3937007874015748" top="0.7874015748031497" bottom="0.4724409448818898" header="0.35433070866141736" footer="0.2362204724409449"/>
  <pageSetup horizontalDpi="360" verticalDpi="360" orientation="landscape" paperSize="9" r:id="rId1"/>
  <headerFooter alignWithMargins="0">
    <oddHeader>&amp;L&amp;"Lucida Sans,Corsivo"&amp;14POGGIBONSI BASKET - under 14 Elite&amp;R&amp;"Lucida Sans,Corsivo"&amp;12Campionato 2013-2014</oddHeader>
    <oddFooter>&amp;L&amp;F - &amp;D &amp;T&amp;R&amp;A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selection activeCell="Y18" sqref="Y18"/>
    </sheetView>
  </sheetViews>
  <sheetFormatPr defaultColWidth="8.8515625" defaultRowHeight="12.75"/>
  <cols>
    <col min="1" max="1" width="22.8515625" style="6" customWidth="1"/>
    <col min="2" max="2" width="4.7109375" style="6" customWidth="1"/>
    <col min="3" max="3" width="2.7109375" style="6" customWidth="1"/>
    <col min="4" max="5" width="4.7109375" style="6" customWidth="1"/>
    <col min="6" max="6" width="4.7109375" style="2" customWidth="1"/>
    <col min="7" max="7" width="4.7109375" style="6" hidden="1" customWidth="1"/>
    <col min="8" max="8" width="2.7109375" style="6" customWidth="1"/>
    <col min="9" max="10" width="4.7109375" style="6" customWidth="1"/>
    <col min="11" max="11" width="4.7109375" style="2" customWidth="1"/>
    <col min="12" max="12" width="4.7109375" style="6" hidden="1" customWidth="1"/>
    <col min="13" max="13" width="2.7109375" style="7" customWidth="1"/>
    <col min="14" max="14" width="4.7109375" style="7" customWidth="1"/>
    <col min="15" max="15" width="4.7109375" style="6" customWidth="1"/>
    <col min="16" max="16" width="4.7109375" style="2" customWidth="1"/>
    <col min="17" max="17" width="4.7109375" style="6" hidden="1" customWidth="1"/>
    <col min="18" max="18" width="2.7109375" style="7" customWidth="1"/>
    <col min="19" max="24" width="4.7109375" style="6" customWidth="1"/>
    <col min="25" max="25" width="2.7109375" style="7" customWidth="1"/>
    <col min="26" max="26" width="7.8515625" style="2" customWidth="1"/>
    <col min="27" max="27" width="4.28125" style="6" hidden="1" customWidth="1"/>
    <col min="28" max="16384" width="8.8515625" style="6" customWidth="1"/>
  </cols>
  <sheetData>
    <row r="1" spans="1:28" ht="14.25" customHeight="1" thickBot="1">
      <c r="A1" s="62" t="s">
        <v>56</v>
      </c>
      <c r="B1" s="143">
        <v>41626</v>
      </c>
      <c r="C1" s="143"/>
      <c r="D1" s="143"/>
      <c r="E1" s="143"/>
      <c r="F1" s="63"/>
      <c r="G1" s="64"/>
      <c r="H1" s="64"/>
      <c r="I1" s="65"/>
      <c r="J1" s="65"/>
      <c r="K1" s="66"/>
      <c r="L1" s="65"/>
      <c r="M1" s="65"/>
      <c r="N1" s="65"/>
      <c r="O1" s="65"/>
      <c r="P1" s="66"/>
      <c r="Q1" s="65"/>
      <c r="R1" s="65"/>
      <c r="S1" s="65"/>
      <c r="T1" s="65"/>
      <c r="U1" s="65"/>
      <c r="V1" s="65"/>
      <c r="W1" s="65"/>
      <c r="X1" s="65"/>
      <c r="Y1" s="65"/>
      <c r="Z1" s="60"/>
      <c r="AA1" s="7"/>
      <c r="AB1" s="7"/>
    </row>
    <row r="2" spans="1:27" s="13" customFormat="1" ht="26.25" customHeight="1">
      <c r="A2" s="46" t="s">
        <v>55</v>
      </c>
      <c r="B2" s="46"/>
      <c r="C2" s="46"/>
      <c r="D2" s="46" t="s">
        <v>57</v>
      </c>
      <c r="E2" s="46"/>
      <c r="F2" s="47"/>
      <c r="G2" s="48"/>
      <c r="H2" s="48"/>
      <c r="I2" s="48"/>
      <c r="J2" s="48"/>
      <c r="K2" s="49"/>
      <c r="L2" s="50"/>
      <c r="M2" s="50"/>
      <c r="N2" s="51" t="s">
        <v>84</v>
      </c>
      <c r="O2" s="48"/>
      <c r="P2" s="49"/>
      <c r="Q2" s="50"/>
      <c r="R2" s="51"/>
      <c r="S2" s="50"/>
      <c r="T2" s="50"/>
      <c r="U2" s="50"/>
      <c r="V2" s="52" t="s">
        <v>10</v>
      </c>
      <c r="W2" s="52"/>
      <c r="X2" s="52"/>
      <c r="Y2" s="52"/>
      <c r="Z2" s="137">
        <v>11</v>
      </c>
      <c r="AA2" s="12"/>
    </row>
    <row r="3" spans="1:27" s="13" customFormat="1" ht="19.5" customHeight="1" thickBot="1">
      <c r="A3" s="97" t="s">
        <v>1</v>
      </c>
      <c r="B3" s="129" t="s">
        <v>85</v>
      </c>
      <c r="C3" s="98"/>
      <c r="D3" s="98"/>
      <c r="E3" s="98"/>
      <c r="F3" s="99"/>
      <c r="G3" s="100"/>
      <c r="H3" s="101"/>
      <c r="I3" s="101"/>
      <c r="J3" s="101"/>
      <c r="K3" s="102"/>
      <c r="L3" s="101"/>
      <c r="M3" s="101"/>
      <c r="N3" s="101"/>
      <c r="O3" s="101"/>
      <c r="P3" s="102"/>
      <c r="Q3" s="101"/>
      <c r="R3" s="101"/>
      <c r="S3" s="101"/>
      <c r="T3" s="101"/>
      <c r="U3" s="101"/>
      <c r="V3" s="101"/>
      <c r="W3" s="101"/>
      <c r="X3" s="101"/>
      <c r="Y3" s="101"/>
      <c r="Z3" s="103"/>
      <c r="AA3" s="12"/>
    </row>
    <row r="4" spans="1:27" ht="14.25" customHeight="1">
      <c r="A4" s="61"/>
      <c r="B4" s="61"/>
      <c r="C4" s="61"/>
      <c r="D4" s="61"/>
      <c r="E4" s="61"/>
      <c r="F4" s="43"/>
      <c r="G4" s="61"/>
      <c r="H4" s="61"/>
      <c r="I4" s="61"/>
      <c r="J4" s="61"/>
      <c r="K4" s="43"/>
      <c r="L4" s="61"/>
      <c r="M4" s="61"/>
      <c r="N4" s="61"/>
      <c r="O4" s="61"/>
      <c r="P4" s="43"/>
      <c r="Q4" s="61"/>
      <c r="R4" s="61"/>
      <c r="S4" s="61"/>
      <c r="T4" s="61"/>
      <c r="U4" s="61"/>
      <c r="V4" s="61"/>
      <c r="W4" s="61"/>
      <c r="X4" s="61"/>
      <c r="Y4" s="61"/>
      <c r="Z4" s="43"/>
      <c r="AA4" s="12"/>
    </row>
    <row r="5" spans="1:27" ht="12.75">
      <c r="A5" s="7"/>
      <c r="B5" s="7"/>
      <c r="C5" s="7"/>
      <c r="D5" s="1" t="s">
        <v>40</v>
      </c>
      <c r="E5" s="1"/>
      <c r="F5" s="3"/>
      <c r="G5" s="1"/>
      <c r="H5" s="7"/>
      <c r="I5" s="1" t="s">
        <v>42</v>
      </c>
      <c r="J5" s="1"/>
      <c r="K5" s="3"/>
      <c r="L5" s="1"/>
      <c r="M5" s="11"/>
      <c r="N5" s="1" t="s">
        <v>41</v>
      </c>
      <c r="O5" s="1"/>
      <c r="P5" s="3"/>
      <c r="Q5" s="1"/>
      <c r="R5" s="11"/>
      <c r="S5" s="11"/>
      <c r="T5" s="11"/>
      <c r="U5" s="11"/>
      <c r="V5" s="11"/>
      <c r="W5" s="11"/>
      <c r="X5" s="11"/>
      <c r="Y5" s="11"/>
      <c r="Z5" s="11"/>
      <c r="AA5" s="12"/>
    </row>
    <row r="6" spans="1:27" s="110" customFormat="1" ht="24.75" customHeight="1" thickBot="1">
      <c r="A6" s="108"/>
      <c r="B6" s="111" t="s">
        <v>44</v>
      </c>
      <c r="C6" s="111"/>
      <c r="D6" s="111" t="s">
        <v>29</v>
      </c>
      <c r="E6" s="111" t="s">
        <v>5</v>
      </c>
      <c r="F6" s="107" t="s">
        <v>0</v>
      </c>
      <c r="G6" s="111"/>
      <c r="H6" s="109"/>
      <c r="I6" s="111" t="s">
        <v>29</v>
      </c>
      <c r="J6" s="111" t="s">
        <v>5</v>
      </c>
      <c r="K6" s="107" t="s">
        <v>0</v>
      </c>
      <c r="L6" s="111"/>
      <c r="M6" s="111"/>
      <c r="N6" s="111" t="s">
        <v>29</v>
      </c>
      <c r="O6" s="111" t="s">
        <v>5</v>
      </c>
      <c r="P6" s="107" t="s">
        <v>0</v>
      </c>
      <c r="Q6" s="111"/>
      <c r="R6" s="111"/>
      <c r="S6" s="107" t="s">
        <v>30</v>
      </c>
      <c r="T6" s="107" t="s">
        <v>43</v>
      </c>
      <c r="U6" s="107" t="s">
        <v>32</v>
      </c>
      <c r="V6" s="107" t="s">
        <v>33</v>
      </c>
      <c r="W6" s="107" t="s">
        <v>34</v>
      </c>
      <c r="X6" s="107" t="s">
        <v>35</v>
      </c>
      <c r="Y6" s="107"/>
      <c r="Z6" s="107" t="s">
        <v>2</v>
      </c>
      <c r="AA6" s="109"/>
    </row>
    <row r="7" spans="1:27" ht="12.75">
      <c r="A7" s="67" t="s">
        <v>13</v>
      </c>
      <c r="B7" s="68" t="s">
        <v>65</v>
      </c>
      <c r="C7" s="69"/>
      <c r="D7" s="70">
        <v>2</v>
      </c>
      <c r="E7" s="70">
        <v>5</v>
      </c>
      <c r="F7" s="71">
        <f>IF(ISERROR(G7),0,G7)</f>
        <v>40</v>
      </c>
      <c r="G7" s="70">
        <f>IF(B7="x",(D7*100)/E7,"")</f>
        <v>40</v>
      </c>
      <c r="H7" s="69"/>
      <c r="I7" s="78">
        <v>3</v>
      </c>
      <c r="J7" s="79">
        <v>4</v>
      </c>
      <c r="K7" s="86">
        <f>IF(ISERROR(L7),0,L7)</f>
        <v>75</v>
      </c>
      <c r="L7" s="70">
        <f>IF(B7="x",(I7*100)/J7,"")</f>
        <v>75</v>
      </c>
      <c r="M7" s="69"/>
      <c r="N7" s="78">
        <v>0</v>
      </c>
      <c r="O7" s="79">
        <v>0</v>
      </c>
      <c r="P7" s="86">
        <f>IF(ISERROR(Q7),0,Q7)</f>
        <v>0</v>
      </c>
      <c r="Q7" s="70" t="e">
        <f>IF(B7="x",(N7*100)/O7,"")</f>
        <v>#DIV/0!</v>
      </c>
      <c r="R7" s="69"/>
      <c r="S7" s="78">
        <v>0</v>
      </c>
      <c r="T7" s="79">
        <v>0</v>
      </c>
      <c r="U7" s="80">
        <f>IF(S7&lt;&gt;"",T7-S7,"")</f>
        <v>0</v>
      </c>
      <c r="V7" s="70">
        <v>2</v>
      </c>
      <c r="W7" s="70">
        <v>0</v>
      </c>
      <c r="X7" s="70">
        <v>0</v>
      </c>
      <c r="Y7" s="69"/>
      <c r="Z7" s="72">
        <f>IF(B7="x",(D7*2)+I7+(N7*3),"")</f>
        <v>7</v>
      </c>
      <c r="AA7" s="25">
        <f>IF(Z7="",0,Z7)</f>
        <v>7</v>
      </c>
    </row>
    <row r="8" spans="1:27" ht="12.75">
      <c r="A8" s="17" t="s">
        <v>28</v>
      </c>
      <c r="B8" s="18" t="s">
        <v>65</v>
      </c>
      <c r="C8" s="20"/>
      <c r="D8" s="81">
        <v>0</v>
      </c>
      <c r="E8" s="82">
        <v>3</v>
      </c>
      <c r="F8" s="87">
        <f>IF(ISERROR(G8),0,G8)</f>
        <v>0</v>
      </c>
      <c r="G8" s="19">
        <f aca="true" t="shared" si="0" ref="G8:G19">IF(B8="x",(D8*100)/E8,"")</f>
        <v>0</v>
      </c>
      <c r="H8" s="21"/>
      <c r="I8" s="81">
        <v>1</v>
      </c>
      <c r="J8" s="82">
        <v>4</v>
      </c>
      <c r="K8" s="87">
        <f>IF(ISERROR(L8),0,L8)</f>
        <v>25</v>
      </c>
      <c r="L8" s="19">
        <f aca="true" t="shared" si="1" ref="L8:L19">IF(B8="x",(I8*100)/J8,"")</f>
        <v>25</v>
      </c>
      <c r="M8" s="22"/>
      <c r="N8" s="81">
        <v>0</v>
      </c>
      <c r="O8" s="82">
        <v>0</v>
      </c>
      <c r="P8" s="87">
        <f>IF(ISERROR(Q8),0,Q8)</f>
        <v>0</v>
      </c>
      <c r="Q8" s="19" t="e">
        <f aca="true" t="shared" si="2" ref="Q8:Q19">IF(B8="x",(N8*100)/O8,"")</f>
        <v>#DIV/0!</v>
      </c>
      <c r="R8" s="22"/>
      <c r="S8" s="81">
        <v>4</v>
      </c>
      <c r="T8" s="82">
        <v>2</v>
      </c>
      <c r="U8" s="83">
        <f aca="true" t="shared" si="3" ref="U8:U19">IF(S8&lt;&gt;"",T8-S8,"")</f>
        <v>-2</v>
      </c>
      <c r="V8" s="19">
        <v>6</v>
      </c>
      <c r="W8" s="19">
        <v>0</v>
      </c>
      <c r="X8" s="19">
        <v>0</v>
      </c>
      <c r="Y8" s="22"/>
      <c r="Z8" s="42">
        <f aca="true" t="shared" si="4" ref="Z8:Z19">IF(B8="x",(D8*2)+I8+(N8*3),"")</f>
        <v>1</v>
      </c>
      <c r="AA8" s="25">
        <f aca="true" t="shared" si="5" ref="AA8:AA19">IF(Z8="",0,Z8)</f>
        <v>1</v>
      </c>
    </row>
    <row r="9" spans="1:27" ht="12.75">
      <c r="A9" s="17" t="s">
        <v>14</v>
      </c>
      <c r="B9" s="18" t="s">
        <v>65</v>
      </c>
      <c r="C9" s="20"/>
      <c r="D9" s="81">
        <v>1</v>
      </c>
      <c r="E9" s="82">
        <v>3</v>
      </c>
      <c r="F9" s="87">
        <f>IF(ISERROR(G9),0,G9)</f>
        <v>33.333333333333336</v>
      </c>
      <c r="G9" s="19">
        <f t="shared" si="0"/>
        <v>33.333333333333336</v>
      </c>
      <c r="H9" s="21"/>
      <c r="I9" s="81">
        <v>0</v>
      </c>
      <c r="J9" s="82">
        <v>0</v>
      </c>
      <c r="K9" s="87">
        <f>IF(ISERROR(L9),0,L9)</f>
        <v>0</v>
      </c>
      <c r="L9" s="19" t="e">
        <f t="shared" si="1"/>
        <v>#DIV/0!</v>
      </c>
      <c r="M9" s="22"/>
      <c r="N9" s="81">
        <v>0</v>
      </c>
      <c r="O9" s="82">
        <v>0</v>
      </c>
      <c r="P9" s="87">
        <f>IF(ISERROR(Q9),0,Q9)</f>
        <v>0</v>
      </c>
      <c r="Q9" s="19" t="e">
        <f t="shared" si="2"/>
        <v>#DIV/0!</v>
      </c>
      <c r="R9" s="22"/>
      <c r="S9" s="81">
        <v>0</v>
      </c>
      <c r="T9" s="82">
        <v>1</v>
      </c>
      <c r="U9" s="83">
        <f t="shared" si="3"/>
        <v>1</v>
      </c>
      <c r="V9" s="19">
        <v>0</v>
      </c>
      <c r="W9" s="19">
        <v>0</v>
      </c>
      <c r="X9" s="19">
        <v>0</v>
      </c>
      <c r="Y9" s="22"/>
      <c r="Z9" s="42">
        <f t="shared" si="4"/>
        <v>2</v>
      </c>
      <c r="AA9" s="25">
        <f t="shared" si="5"/>
        <v>2</v>
      </c>
    </row>
    <row r="10" spans="1:27" ht="12.75">
      <c r="A10" s="17" t="s">
        <v>15</v>
      </c>
      <c r="B10" s="18" t="s">
        <v>65</v>
      </c>
      <c r="C10" s="20"/>
      <c r="D10" s="81">
        <v>5</v>
      </c>
      <c r="E10" s="82">
        <v>20</v>
      </c>
      <c r="F10" s="87">
        <f>IF(ISERROR(G10),0,G10)</f>
        <v>25</v>
      </c>
      <c r="G10" s="19">
        <f>IF(B10="x",(D10*100)/E10,"")</f>
        <v>25</v>
      </c>
      <c r="H10" s="21"/>
      <c r="I10" s="81">
        <v>6</v>
      </c>
      <c r="J10" s="82">
        <v>10</v>
      </c>
      <c r="K10" s="87">
        <f>IF(ISERROR(L10),0,L10)</f>
        <v>60</v>
      </c>
      <c r="L10" s="19">
        <f t="shared" si="1"/>
        <v>60</v>
      </c>
      <c r="M10" s="22"/>
      <c r="N10" s="81">
        <v>0</v>
      </c>
      <c r="O10" s="82">
        <v>1</v>
      </c>
      <c r="P10" s="87">
        <f aca="true" t="shared" si="6" ref="P10:P19">IF(ISERROR(Q10),0,Q10)</f>
        <v>0</v>
      </c>
      <c r="Q10" s="19">
        <f t="shared" si="2"/>
        <v>0</v>
      </c>
      <c r="R10" s="22"/>
      <c r="S10" s="81">
        <v>3</v>
      </c>
      <c r="T10" s="82">
        <v>4</v>
      </c>
      <c r="U10" s="83">
        <f t="shared" si="3"/>
        <v>1</v>
      </c>
      <c r="V10" s="19">
        <v>10</v>
      </c>
      <c r="W10" s="19">
        <v>0</v>
      </c>
      <c r="X10" s="19">
        <v>0</v>
      </c>
      <c r="Y10" s="22"/>
      <c r="Z10" s="42">
        <f t="shared" si="4"/>
        <v>16</v>
      </c>
      <c r="AA10" s="25">
        <f t="shared" si="5"/>
        <v>16</v>
      </c>
    </row>
    <row r="11" spans="1:27" ht="12.75">
      <c r="A11" s="17" t="s">
        <v>52</v>
      </c>
      <c r="B11" s="18" t="s">
        <v>65</v>
      </c>
      <c r="C11" s="20"/>
      <c r="D11" s="81">
        <v>0</v>
      </c>
      <c r="E11" s="82">
        <v>1</v>
      </c>
      <c r="F11" s="87">
        <f aca="true" t="shared" si="7" ref="F11:F19">IF(ISERROR(G11),0,G11)</f>
        <v>0</v>
      </c>
      <c r="G11" s="19">
        <f t="shared" si="0"/>
        <v>0</v>
      </c>
      <c r="H11" s="21"/>
      <c r="I11" s="81">
        <v>0</v>
      </c>
      <c r="J11" s="82">
        <v>0</v>
      </c>
      <c r="K11" s="87">
        <f aca="true" t="shared" si="8" ref="K11:K19">IF(ISERROR(L11),0,L11)</f>
        <v>0</v>
      </c>
      <c r="L11" s="19" t="e">
        <f t="shared" si="1"/>
        <v>#DIV/0!</v>
      </c>
      <c r="M11" s="22"/>
      <c r="N11" s="81">
        <v>0</v>
      </c>
      <c r="O11" s="82">
        <v>0</v>
      </c>
      <c r="P11" s="87">
        <f t="shared" si="6"/>
        <v>0</v>
      </c>
      <c r="Q11" s="19" t="e">
        <f t="shared" si="2"/>
        <v>#DIV/0!</v>
      </c>
      <c r="R11" s="22"/>
      <c r="S11" s="81">
        <v>1</v>
      </c>
      <c r="T11" s="82">
        <v>0</v>
      </c>
      <c r="U11" s="83">
        <f t="shared" si="3"/>
        <v>-1</v>
      </c>
      <c r="V11" s="19">
        <v>1</v>
      </c>
      <c r="W11" s="19">
        <v>0</v>
      </c>
      <c r="X11" s="19">
        <v>0</v>
      </c>
      <c r="Y11" s="22"/>
      <c r="Z11" s="42">
        <f t="shared" si="4"/>
        <v>0</v>
      </c>
      <c r="AA11" s="25">
        <f t="shared" si="5"/>
        <v>0</v>
      </c>
    </row>
    <row r="12" spans="1:27" ht="12.75">
      <c r="A12" s="17" t="s">
        <v>21</v>
      </c>
      <c r="B12" s="18"/>
      <c r="C12" s="20"/>
      <c r="D12" s="81"/>
      <c r="E12" s="82"/>
      <c r="F12" s="87">
        <f>IF(ISERROR(G12),0,G12)</f>
      </c>
      <c r="G12" s="19">
        <f>IF(B12="x",(D12*100)/E12,"")</f>
      </c>
      <c r="H12" s="21"/>
      <c r="I12" s="81"/>
      <c r="J12" s="82"/>
      <c r="K12" s="87">
        <f>IF(ISERROR(L12),0,L12)</f>
      </c>
      <c r="L12" s="19">
        <f>IF(B12="x",(I12*100)/J12,"")</f>
      </c>
      <c r="M12" s="22"/>
      <c r="N12" s="81"/>
      <c r="O12" s="82"/>
      <c r="P12" s="87">
        <f>IF(ISERROR(Q12),0,Q12)</f>
      </c>
      <c r="Q12" s="19">
        <f>IF(B12="x",(N12*100)/O12,"")</f>
      </c>
      <c r="R12" s="22"/>
      <c r="S12" s="81"/>
      <c r="T12" s="82"/>
      <c r="U12" s="83">
        <f>IF(S12&lt;&gt;"",T12-S12,"")</f>
      </c>
      <c r="V12" s="19"/>
      <c r="W12" s="19"/>
      <c r="X12" s="19"/>
      <c r="Y12" s="22"/>
      <c r="Z12" s="42">
        <f>IF(B12="x",(D12*2)+I12+(N12*3),"")</f>
      </c>
      <c r="AA12" s="25">
        <f>IF(Z12="",0,Z12)</f>
        <v>0</v>
      </c>
    </row>
    <row r="13" spans="1:27" ht="12.75">
      <c r="A13" s="17" t="s">
        <v>27</v>
      </c>
      <c r="B13" s="18"/>
      <c r="C13" s="20"/>
      <c r="D13" s="81"/>
      <c r="E13" s="82"/>
      <c r="F13" s="87">
        <f t="shared" si="7"/>
      </c>
      <c r="G13" s="19">
        <f t="shared" si="0"/>
      </c>
      <c r="H13" s="21"/>
      <c r="I13" s="81"/>
      <c r="J13" s="82"/>
      <c r="K13" s="87">
        <f t="shared" si="8"/>
      </c>
      <c r="L13" s="19">
        <f t="shared" si="1"/>
      </c>
      <c r="M13" s="22"/>
      <c r="N13" s="81"/>
      <c r="O13" s="82"/>
      <c r="P13" s="87">
        <f t="shared" si="6"/>
      </c>
      <c r="Q13" s="19">
        <f t="shared" si="2"/>
      </c>
      <c r="R13" s="22"/>
      <c r="S13" s="81"/>
      <c r="T13" s="82"/>
      <c r="U13" s="83">
        <f t="shared" si="3"/>
      </c>
      <c r="V13" s="19"/>
      <c r="W13" s="19"/>
      <c r="X13" s="19"/>
      <c r="Y13" s="22"/>
      <c r="Z13" s="42">
        <f t="shared" si="4"/>
      </c>
      <c r="AA13" s="25">
        <f t="shared" si="5"/>
        <v>0</v>
      </c>
    </row>
    <row r="14" spans="1:27" ht="12.75">
      <c r="A14" s="17" t="s">
        <v>16</v>
      </c>
      <c r="B14" s="18" t="s">
        <v>65</v>
      </c>
      <c r="C14" s="20"/>
      <c r="D14" s="81">
        <v>2</v>
      </c>
      <c r="E14" s="82">
        <v>3</v>
      </c>
      <c r="F14" s="87">
        <f>IF(ISERROR(G14),0,G14)</f>
        <v>66.66666666666667</v>
      </c>
      <c r="G14" s="19">
        <f>IF(B14="x",(D14*100)/E14,"")</f>
        <v>66.66666666666667</v>
      </c>
      <c r="H14" s="21"/>
      <c r="I14" s="81">
        <v>0</v>
      </c>
      <c r="J14" s="82">
        <v>0</v>
      </c>
      <c r="K14" s="87">
        <f>IF(ISERROR(L14),0,L14)</f>
        <v>0</v>
      </c>
      <c r="L14" s="19" t="e">
        <f t="shared" si="1"/>
        <v>#DIV/0!</v>
      </c>
      <c r="M14" s="22"/>
      <c r="N14" s="81">
        <v>0</v>
      </c>
      <c r="O14" s="82">
        <v>0</v>
      </c>
      <c r="P14" s="87">
        <f t="shared" si="6"/>
        <v>0</v>
      </c>
      <c r="Q14" s="19" t="e">
        <f t="shared" si="2"/>
        <v>#DIV/0!</v>
      </c>
      <c r="R14" s="22"/>
      <c r="S14" s="81">
        <v>2</v>
      </c>
      <c r="T14" s="82">
        <v>1</v>
      </c>
      <c r="U14" s="83">
        <f t="shared" si="3"/>
        <v>-1</v>
      </c>
      <c r="V14" s="19">
        <v>0</v>
      </c>
      <c r="W14" s="19">
        <v>1</v>
      </c>
      <c r="X14" s="19">
        <v>0</v>
      </c>
      <c r="Y14" s="22"/>
      <c r="Z14" s="42">
        <f t="shared" si="4"/>
        <v>4</v>
      </c>
      <c r="AA14" s="25">
        <f t="shared" si="5"/>
        <v>4</v>
      </c>
    </row>
    <row r="15" spans="1:27" ht="12.75">
      <c r="A15" s="17" t="s">
        <v>17</v>
      </c>
      <c r="B15" s="18" t="s">
        <v>65</v>
      </c>
      <c r="C15" s="20"/>
      <c r="D15" s="81">
        <v>1</v>
      </c>
      <c r="E15" s="82">
        <v>2</v>
      </c>
      <c r="F15" s="87">
        <f t="shared" si="7"/>
        <v>50</v>
      </c>
      <c r="G15" s="19">
        <f t="shared" si="0"/>
        <v>50</v>
      </c>
      <c r="H15" s="21"/>
      <c r="I15" s="81">
        <v>0</v>
      </c>
      <c r="J15" s="82">
        <v>0</v>
      </c>
      <c r="K15" s="87">
        <f t="shared" si="8"/>
        <v>0</v>
      </c>
      <c r="L15" s="19" t="e">
        <f t="shared" si="1"/>
        <v>#DIV/0!</v>
      </c>
      <c r="M15" s="22"/>
      <c r="N15" s="81">
        <v>0</v>
      </c>
      <c r="O15" s="82">
        <v>0</v>
      </c>
      <c r="P15" s="87">
        <f t="shared" si="6"/>
        <v>0</v>
      </c>
      <c r="Q15" s="19" t="e">
        <f t="shared" si="2"/>
        <v>#DIV/0!</v>
      </c>
      <c r="R15" s="22"/>
      <c r="S15" s="81">
        <v>0</v>
      </c>
      <c r="T15" s="82">
        <v>0</v>
      </c>
      <c r="U15" s="83">
        <f t="shared" si="3"/>
        <v>0</v>
      </c>
      <c r="V15" s="19">
        <v>0</v>
      </c>
      <c r="W15" s="19">
        <v>0</v>
      </c>
      <c r="X15" s="19">
        <v>0</v>
      </c>
      <c r="Y15" s="22"/>
      <c r="Z15" s="42">
        <f t="shared" si="4"/>
        <v>2</v>
      </c>
      <c r="AA15" s="25">
        <f t="shared" si="5"/>
        <v>2</v>
      </c>
    </row>
    <row r="16" spans="1:27" ht="12.75">
      <c r="A16" s="17" t="s">
        <v>18</v>
      </c>
      <c r="B16" s="18" t="s">
        <v>65</v>
      </c>
      <c r="C16" s="20"/>
      <c r="D16" s="81">
        <v>3</v>
      </c>
      <c r="E16" s="82">
        <v>17</v>
      </c>
      <c r="F16" s="87">
        <f t="shared" si="7"/>
        <v>17.647058823529413</v>
      </c>
      <c r="G16" s="19">
        <f t="shared" si="0"/>
        <v>17.647058823529413</v>
      </c>
      <c r="H16" s="21"/>
      <c r="I16" s="81">
        <v>0</v>
      </c>
      <c r="J16" s="82">
        <v>0</v>
      </c>
      <c r="K16" s="87">
        <f t="shared" si="8"/>
        <v>0</v>
      </c>
      <c r="L16" s="19" t="e">
        <f t="shared" si="1"/>
        <v>#DIV/0!</v>
      </c>
      <c r="M16" s="22"/>
      <c r="N16" s="81">
        <v>0</v>
      </c>
      <c r="O16" s="82">
        <v>1</v>
      </c>
      <c r="P16" s="87">
        <f t="shared" si="6"/>
        <v>0</v>
      </c>
      <c r="Q16" s="19">
        <f t="shared" si="2"/>
        <v>0</v>
      </c>
      <c r="R16" s="22"/>
      <c r="S16" s="81">
        <v>2</v>
      </c>
      <c r="T16" s="82">
        <v>1</v>
      </c>
      <c r="U16" s="83">
        <f t="shared" si="3"/>
        <v>-1</v>
      </c>
      <c r="V16" s="19">
        <v>1</v>
      </c>
      <c r="W16" s="19">
        <v>0</v>
      </c>
      <c r="X16" s="19">
        <v>0</v>
      </c>
      <c r="Y16" s="22"/>
      <c r="Z16" s="42">
        <f t="shared" si="4"/>
        <v>6</v>
      </c>
      <c r="AA16" s="25">
        <f t="shared" si="5"/>
        <v>6</v>
      </c>
    </row>
    <row r="17" spans="1:27" ht="12.75">
      <c r="A17" s="17" t="s">
        <v>53</v>
      </c>
      <c r="B17" s="18" t="s">
        <v>65</v>
      </c>
      <c r="C17" s="20"/>
      <c r="D17" s="81">
        <v>2</v>
      </c>
      <c r="E17" s="82">
        <v>4</v>
      </c>
      <c r="F17" s="87">
        <f t="shared" si="7"/>
        <v>50</v>
      </c>
      <c r="G17" s="19">
        <f t="shared" si="0"/>
        <v>50</v>
      </c>
      <c r="H17" s="21"/>
      <c r="I17" s="81">
        <v>0</v>
      </c>
      <c r="J17" s="82">
        <v>0</v>
      </c>
      <c r="K17" s="87">
        <f t="shared" si="8"/>
        <v>0</v>
      </c>
      <c r="L17" s="19" t="e">
        <f t="shared" si="1"/>
        <v>#DIV/0!</v>
      </c>
      <c r="M17" s="22"/>
      <c r="N17" s="81">
        <v>0</v>
      </c>
      <c r="O17" s="82">
        <v>0</v>
      </c>
      <c r="P17" s="87">
        <f t="shared" si="6"/>
        <v>0</v>
      </c>
      <c r="Q17" s="19" t="e">
        <f t="shared" si="2"/>
        <v>#DIV/0!</v>
      </c>
      <c r="R17" s="22"/>
      <c r="S17" s="81">
        <v>1</v>
      </c>
      <c r="T17" s="82">
        <v>1</v>
      </c>
      <c r="U17" s="83">
        <f t="shared" si="3"/>
        <v>0</v>
      </c>
      <c r="V17" s="19">
        <v>4</v>
      </c>
      <c r="W17" s="19">
        <v>0</v>
      </c>
      <c r="X17" s="19">
        <v>0</v>
      </c>
      <c r="Y17" s="22"/>
      <c r="Z17" s="42">
        <f t="shared" si="4"/>
        <v>4</v>
      </c>
      <c r="AA17" s="25">
        <f t="shared" si="5"/>
        <v>4</v>
      </c>
    </row>
    <row r="18" spans="1:27" ht="12.75">
      <c r="A18" s="17" t="s">
        <v>19</v>
      </c>
      <c r="B18" s="18" t="s">
        <v>65</v>
      </c>
      <c r="C18" s="20"/>
      <c r="D18" s="81">
        <v>1</v>
      </c>
      <c r="E18" s="82">
        <v>5</v>
      </c>
      <c r="F18" s="87">
        <f t="shared" si="7"/>
        <v>20</v>
      </c>
      <c r="G18" s="19">
        <f t="shared" si="0"/>
        <v>20</v>
      </c>
      <c r="H18" s="21"/>
      <c r="I18" s="81">
        <v>0</v>
      </c>
      <c r="J18" s="82">
        <v>2</v>
      </c>
      <c r="K18" s="87">
        <f t="shared" si="8"/>
        <v>0</v>
      </c>
      <c r="L18" s="19">
        <f t="shared" si="1"/>
        <v>0</v>
      </c>
      <c r="M18" s="22"/>
      <c r="N18" s="81">
        <v>0</v>
      </c>
      <c r="O18" s="82">
        <v>0</v>
      </c>
      <c r="P18" s="87">
        <f t="shared" si="6"/>
        <v>0</v>
      </c>
      <c r="Q18" s="19" t="e">
        <f t="shared" si="2"/>
        <v>#DIV/0!</v>
      </c>
      <c r="R18" s="22"/>
      <c r="S18" s="81">
        <v>4</v>
      </c>
      <c r="T18" s="82">
        <v>3</v>
      </c>
      <c r="U18" s="83">
        <f t="shared" si="3"/>
        <v>-1</v>
      </c>
      <c r="V18" s="19">
        <v>6</v>
      </c>
      <c r="W18" s="19">
        <v>0</v>
      </c>
      <c r="X18" s="19">
        <v>1</v>
      </c>
      <c r="Y18" s="22"/>
      <c r="Z18" s="42">
        <f t="shared" si="4"/>
        <v>2</v>
      </c>
      <c r="AA18" s="25">
        <f t="shared" si="5"/>
        <v>2</v>
      </c>
    </row>
    <row r="19" spans="1:27" ht="13.5" thickBot="1">
      <c r="A19" s="53" t="s">
        <v>20</v>
      </c>
      <c r="B19" s="54"/>
      <c r="C19" s="55"/>
      <c r="D19" s="84"/>
      <c r="E19" s="85"/>
      <c r="F19" s="88">
        <f t="shared" si="7"/>
      </c>
      <c r="G19" s="56">
        <f t="shared" si="0"/>
      </c>
      <c r="H19" s="57"/>
      <c r="I19" s="84"/>
      <c r="J19" s="85"/>
      <c r="K19" s="88">
        <f t="shared" si="8"/>
      </c>
      <c r="L19" s="56">
        <f t="shared" si="1"/>
      </c>
      <c r="M19" s="58"/>
      <c r="N19" s="84"/>
      <c r="O19" s="85"/>
      <c r="P19" s="88">
        <f t="shared" si="6"/>
      </c>
      <c r="Q19" s="56">
        <f t="shared" si="2"/>
      </c>
      <c r="R19" s="58"/>
      <c r="S19" s="84"/>
      <c r="T19" s="85"/>
      <c r="U19" s="96">
        <f t="shared" si="3"/>
      </c>
      <c r="V19" s="56"/>
      <c r="W19" s="56"/>
      <c r="X19" s="56"/>
      <c r="Y19" s="58"/>
      <c r="Z19" s="59">
        <f t="shared" si="4"/>
      </c>
      <c r="AA19" s="25">
        <f t="shared" si="5"/>
        <v>0</v>
      </c>
    </row>
    <row r="20" spans="1:26" ht="12.75">
      <c r="A20" s="23"/>
      <c r="B20" s="24" t="s">
        <v>4</v>
      </c>
      <c r="C20" s="23"/>
      <c r="D20" s="135">
        <f>SUM(D7:D19)</f>
        <v>17</v>
      </c>
      <c r="E20" s="135">
        <f>SUM(E7:E19)</f>
        <v>63</v>
      </c>
      <c r="F20" s="136">
        <f>IF(E20&gt;0,D20*100/E20,0)</f>
        <v>26.984126984126984</v>
      </c>
      <c r="G20" s="23"/>
      <c r="H20" s="9"/>
      <c r="I20" s="135">
        <f>SUM(I7:I19)</f>
        <v>10</v>
      </c>
      <c r="J20" s="135">
        <f>SUM(J7:J19)</f>
        <v>20</v>
      </c>
      <c r="K20" s="136">
        <f>IF(J20&gt;0,I20*100/J20,0)</f>
        <v>50</v>
      </c>
      <c r="L20" s="23"/>
      <c r="M20" s="16"/>
      <c r="N20" s="135">
        <f>SUM(N7:N19)</f>
        <v>0</v>
      </c>
      <c r="O20" s="135">
        <f>SUM(O7:O19)</f>
        <v>2</v>
      </c>
      <c r="P20" s="136">
        <f>IF(O20&gt;0,N20*100/O20,0)</f>
        <v>0</v>
      </c>
      <c r="Q20" s="23"/>
      <c r="R20" s="16"/>
      <c r="S20" s="40">
        <f aca="true" t="shared" si="9" ref="S20:X20">SUM(S7:S19)</f>
        <v>17</v>
      </c>
      <c r="T20" s="40">
        <f t="shared" si="9"/>
        <v>13</v>
      </c>
      <c r="U20" s="40">
        <f t="shared" si="9"/>
        <v>-4</v>
      </c>
      <c r="V20" s="40">
        <f t="shared" si="9"/>
        <v>30</v>
      </c>
      <c r="W20" s="40">
        <f t="shared" si="9"/>
        <v>1</v>
      </c>
      <c r="X20" s="40">
        <f t="shared" si="9"/>
        <v>1</v>
      </c>
      <c r="Y20" s="41"/>
      <c r="Z20" s="44">
        <f>SUM(Z7:Z19)</f>
        <v>44</v>
      </c>
    </row>
    <row r="21" spans="1:27" ht="12.75" customHeight="1">
      <c r="A21" s="9"/>
      <c r="B21" s="9"/>
      <c r="C21" s="9"/>
      <c r="D21" s="9"/>
      <c r="E21" s="9"/>
      <c r="F21" s="130"/>
      <c r="G21" s="9"/>
      <c r="H21" s="9"/>
      <c r="I21" s="9"/>
      <c r="J21" s="9"/>
      <c r="K21" s="10"/>
      <c r="L21" s="9"/>
      <c r="M21" s="8"/>
      <c r="N21" s="8"/>
      <c r="O21" s="9"/>
      <c r="P21" s="10"/>
      <c r="Q21" s="9"/>
      <c r="R21" s="8"/>
      <c r="S21" s="9"/>
      <c r="T21" s="9"/>
      <c r="U21" s="9"/>
      <c r="V21" s="9"/>
      <c r="W21" s="9"/>
      <c r="X21" s="9"/>
      <c r="Y21" s="8"/>
      <c r="Z21" s="10"/>
      <c r="AA21" s="9"/>
    </row>
  </sheetData>
  <sheetProtection/>
  <mergeCells count="1">
    <mergeCell ref="B1:E1"/>
  </mergeCells>
  <printOptions/>
  <pageMargins left="0.3937007874015748" right="0.3937007874015748" top="0.7874015748031497" bottom="0.4724409448818898" header="0.35433070866141736" footer="0.2362204724409449"/>
  <pageSetup horizontalDpi="600" verticalDpi="600" orientation="landscape" paperSize="9" r:id="rId1"/>
  <headerFooter alignWithMargins="0">
    <oddHeader>&amp;L&amp;"Lucida Sans,Corsivo"&amp;14POGGIBONSI BASKET - under 14 Elite&amp;R&amp;"Lucida Sans,Corsivo"&amp;12Campionato 2013-2014</oddHeader>
    <oddFooter>&amp;L&amp;F - &amp;D &amp;T&amp;R&amp;A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Z21"/>
  <sheetViews>
    <sheetView zoomScalePageLayoutView="0" workbookViewId="0" topLeftCell="A1">
      <selection activeCell="L22" sqref="L22"/>
    </sheetView>
  </sheetViews>
  <sheetFormatPr defaultColWidth="8.8515625" defaultRowHeight="12.75"/>
  <cols>
    <col min="1" max="1" width="24.421875" style="2" customWidth="1"/>
    <col min="2" max="2" width="2.7109375" style="2" customWidth="1"/>
    <col min="3" max="4" width="4.7109375" style="2" customWidth="1"/>
    <col min="5" max="6" width="4.7109375" style="28" customWidth="1"/>
    <col min="7" max="8" width="4.7109375" style="2" customWidth="1"/>
    <col min="9" max="9" width="2.7109375" style="2" customWidth="1"/>
    <col min="10" max="10" width="4.7109375" style="2" customWidth="1"/>
    <col min="11" max="11" width="2.7109375" style="2" customWidth="1"/>
    <col min="12" max="12" width="4.7109375" style="2" customWidth="1"/>
    <col min="13" max="13" width="2.7109375" style="2" customWidth="1"/>
    <col min="14" max="14" width="4.7109375" style="30" customWidth="1"/>
    <col min="15" max="15" width="2.7109375" style="2" customWidth="1"/>
    <col min="16" max="18" width="4.7109375" style="30" customWidth="1"/>
    <col min="19" max="19" width="2.7109375" style="2" customWidth="1"/>
    <col min="20" max="22" width="4.7109375" style="30" customWidth="1"/>
    <col min="23" max="23" width="2.7109375" style="2" customWidth="1"/>
    <col min="24" max="26" width="4.7109375" style="30" customWidth="1"/>
    <col min="27" max="16384" width="8.8515625" style="2" customWidth="1"/>
  </cols>
  <sheetData>
    <row r="2" spans="6:10" ht="14.25">
      <c r="F2" s="37" t="s">
        <v>49</v>
      </c>
      <c r="G2" s="38"/>
      <c r="H2" s="38"/>
      <c r="I2" s="38"/>
      <c r="J2" s="38"/>
    </row>
    <row r="4" spans="1:9" ht="13.5" customHeight="1">
      <c r="A4" s="5"/>
      <c r="B4" s="5"/>
      <c r="C4" s="5"/>
      <c r="D4" s="5"/>
      <c r="E4" s="26"/>
      <c r="F4" s="26"/>
      <c r="G4" s="5"/>
      <c r="H4" s="5"/>
      <c r="I4" s="5"/>
    </row>
    <row r="5" spans="1:26" s="106" customFormat="1" ht="27.75" thickBot="1">
      <c r="A5" s="105"/>
      <c r="B5" s="105"/>
      <c r="C5" s="107" t="s">
        <v>30</v>
      </c>
      <c r="D5" s="107" t="s">
        <v>31</v>
      </c>
      <c r="E5" s="107" t="s">
        <v>32</v>
      </c>
      <c r="F5" s="107" t="s">
        <v>36</v>
      </c>
      <c r="G5" s="107" t="s">
        <v>34</v>
      </c>
      <c r="H5" s="107" t="s">
        <v>35</v>
      </c>
      <c r="I5" s="105"/>
      <c r="J5" s="105" t="s">
        <v>39</v>
      </c>
      <c r="K5" s="105"/>
      <c r="L5" s="105" t="s">
        <v>37</v>
      </c>
      <c r="M5" s="105"/>
      <c r="N5" s="105" t="s">
        <v>38</v>
      </c>
      <c r="P5" s="105" t="s">
        <v>45</v>
      </c>
      <c r="Q5" s="105" t="s">
        <v>11</v>
      </c>
      <c r="R5" s="105" t="s">
        <v>0</v>
      </c>
      <c r="T5" s="105" t="s">
        <v>46</v>
      </c>
      <c r="U5" s="105" t="s">
        <v>11</v>
      </c>
      <c r="V5" s="105" t="s">
        <v>0</v>
      </c>
      <c r="X5" s="105" t="s">
        <v>47</v>
      </c>
      <c r="Y5" s="105" t="s">
        <v>11</v>
      </c>
      <c r="Z5" s="105" t="s">
        <v>0</v>
      </c>
    </row>
    <row r="6" spans="1:26" ht="12.75">
      <c r="A6" s="67" t="s">
        <v>13</v>
      </c>
      <c r="B6" s="29"/>
      <c r="C6" s="114">
        <f>'Gara 2 a.'!S7+'Gara 3 a.'!S7+'Gara 4 a.'!S7+'Gara 5 a.'!S7+'Gara 6 a.'!S7+'Gara 7 a.'!S7+'Gara 8 a.'!S7+'Gara 9 a.'!S7+'Gara 10 a.'!S7+'Gara 11 a.'!S7</f>
        <v>11</v>
      </c>
      <c r="D6" s="114">
        <f>'Gara 2 a.'!T7+'Gara 3 a.'!T7+'Gara 4 a.'!T7+'Gara 5 a.'!T7+'Gara 6 a.'!T7+'Gara 7 a.'!T7+'Gara 8 a.'!T7+'Gara 9 a.'!T7+'Gara 10 a.'!T7+'Gara 11 a.'!T7</f>
        <v>6</v>
      </c>
      <c r="E6" s="115">
        <f>D6-C6</f>
        <v>-5</v>
      </c>
      <c r="F6" s="114">
        <f>'Gara 2 a.'!V7+'Gara 3 a.'!V7+'Gara 4 a.'!V7+'Gara 5 a.'!V7+'Gara 6 a.'!V7+'Gara 7 a.'!V7+'Gara 8 a.'!V7+'Gara 9 a.'!V7+'Gara 10 a.'!V7+'Gara 11 a.'!V7</f>
        <v>2</v>
      </c>
      <c r="G6" s="114">
        <f>'Gara 2 a.'!W7+'Gara 3 a.'!W7+'Gara 4 a.'!W7+'Gara 5 a.'!W7+'Gara 6 a.'!W7+'Gara 7 a.'!W7+'Gara 8 a.'!W7+'Gara 9 a.'!W7+'Gara 10 a.'!W7+'Gara 11 a.'!W7</f>
        <v>0</v>
      </c>
      <c r="H6" s="114">
        <f>'Gara 2 a.'!X7+'Gara 3 a.'!X7+'Gara 4 a.'!X7+'Gara 5 a.'!X7+'Gara 6 a.'!X7+'Gara 7 a.'!X7+'Gara 8 a.'!X7+'Gara 9 a.'!X7+'Gara 10 a.'!X7+'Gara 11 a.'!X7</f>
        <v>0</v>
      </c>
      <c r="I6" s="116"/>
      <c r="J6" s="117">
        <f>COUNTA('Gara 2 a.'!B7,'Gara 3 a.'!B7,'Gara 4 a.'!B7,'Gara 5 a.'!B7,'Gara 6 a.'!B7,'Gara 7 a.'!B7,'Gara 8 a.'!B7,'Gara 9 a.'!B7,'Gara 10 a.'!B7,'Gara 11 a.'!B7)</f>
        <v>10</v>
      </c>
      <c r="K6" s="118" t="s">
        <v>8</v>
      </c>
      <c r="L6" s="119">
        <f>'Gara 2 a.'!AA7+'Gara 3 a.'!AA7+'Gara 4 a.'!AA7+'Gara 5 a.'!AA7+'Gara 6 a.'!AA7+'Gara 7 a.'!AA7+'Gara 8 a.'!AA7+'Gara 9 a.'!AA7+'Gara 10 a.'!AA7+'Gara 11 a.'!AA7</f>
        <v>15</v>
      </c>
      <c r="M6" s="118"/>
      <c r="N6" s="117">
        <f>IF(J6&gt;0,L6/J6,"")</f>
        <v>1.5</v>
      </c>
      <c r="O6" s="120"/>
      <c r="P6" s="121">
        <f>(IF('Gara 2 a.'!D7=" ",0,'Gara 2 a.'!D7))+(IF('Gara 3 a.'!D7=" ",0,'Gara 3 a.'!D7))+(IF('Gara 4 a.'!D7=" ",0,'Gara 4 a.'!D7))+(IF('Gara 5 a.'!D7=" ",0,'Gara 5 a.'!D7))+(IF('Gara 6 a.'!D7=" ",0,'Gara 6 a.'!D7))+(IF('Gara 7 a.'!D7=" ",0,'Gara 7 a.'!D7))+(IF('Gara 8 a.'!D7=" ",0,'Gara 8 a.'!D7))+(IF('Gara 9 a.'!D7=" ",0,'Gara 9 a.'!D7))+(IF('Gara 10 a.'!D7=" ",0,'Gara 10 a.'!D7))+(IF('Gara 11 a.'!D7=" ",0,'Gara 11 a.'!D7))</f>
        <v>6</v>
      </c>
      <c r="Q6" s="122">
        <f>(IF('Gara 2 a.'!E7=" ",0,'Gara 2 a.'!E7))+(IF('Gara 3 a.'!E7=" ",0,'Gara 3 a.'!E7))+(IF('Gara 4 a.'!E7=" ",0,'Gara 4 a.'!E7))+(IF('Gara 5 a.'!E7=" ",0,'Gara 5 a.'!E7))+(IF('Gara 6 a.'!E7=" ",0,'Gara 6 a.'!E7))+(IF('Gara 7 a.'!E7=" ",0,'Gara 7 a.'!E7))+(IF('Gara 8 a.'!E7=" ",0,'Gara 8 a.'!E7))+(IF('Gara 9 a.'!E7=" ",0,'Gara 9 a.'!E7))+(IF('Gara 10 a.'!E7=" ",0,'Gara 10 a.'!E7))+(IF('Gara 11 a.'!E7=" ",0,'Gara 11 a.'!E7))</f>
        <v>34</v>
      </c>
      <c r="R6" s="123">
        <f>(IF(Q6=0,0,(P6/Q6)))</f>
        <v>0.17647058823529413</v>
      </c>
      <c r="S6" s="120"/>
      <c r="T6" s="124">
        <f>(IF('Gara 2 a.'!I7=" ",0,'Gara 2 a.'!I7))+(IF('Gara 3 a.'!I7=" ",0,'Gara 3 a.'!I7))+(IF('Gara 4 a.'!I7=" ",0,'Gara 4 a.'!I7))+(IF('Gara 5 a.'!I7=" ",0,'Gara 5 a.'!I7))+(IF('Gara 6 a.'!I7=" ",0,'Gara 6 a.'!I7))+(IF('Gara 7 a.'!I7=" ",0,'Gara 7 a.'!I7))+(IF('Gara 8 a.'!I7=" ",0,'Gara 8 a.'!I7))+(IF('Gara 9 a.'!I7=" ",0,'Gara 9 a.'!I7))+(IF('Gara 10 a.'!I7=" ",0,'Gara 10 a.'!I7))+(IF('Gara 11 a.'!I7=" ",0,'Gara 11 a.'!I7))</f>
        <v>3</v>
      </c>
      <c r="U6" s="125">
        <f>(IF('Gara 2 a.'!J7=" ",0,'Gara 2 a.'!J7))+(IF('Gara 3 a.'!J7=" ",0,'Gara 3 a.'!J7))+(IF('Gara 4 a.'!J7=" ",0,'Gara 4 a.'!J7))+(IF('Gara 5 a.'!J7=" ",0,'Gara 5 a.'!J7))+(IF('Gara 6 a.'!J7=" ",0,'Gara 6 a.'!J7))+(IF('Gara 7 a.'!J7=" ",0,'Gara 7 a.'!J7))+(IF('Gara 8 a.'!J7=" ",0,'Gara 8 a.'!J7))+(IF('Gara 9 a.'!J7=" ",0,'Gara 9 a.'!J7))+(IF('Gara 10 a.'!J7=" ",0,'Gara 10 a.'!J7))+(IF('Gara 11 a.'!J7=" ",0,'Gara 11 a.'!J7))</f>
        <v>4</v>
      </c>
      <c r="V6" s="123">
        <f>(IF(U6=0,0,(T6/U6)))</f>
        <v>0.75</v>
      </c>
      <c r="W6" s="120"/>
      <c r="X6" s="124">
        <f>(IF('Gara 2 a.'!N7=" ",0,'Gara 2 a.'!N7))+(IF('Gara 3 a.'!N7=" ",0,'Gara 3 a.'!N7))+(IF('Gara 4 a.'!N7=" ",0,'Gara 4 a.'!N7))+(IF('Gara 5 a.'!N7=" ",0,'Gara 5 a.'!N7))+(IF('Gara 6 a.'!N7=" ",0,'Gara 6 a.'!N7))+(IF('Gara 7 a.'!N7=" ",0,'Gara 7 a.'!N7))+(IF('Gara 8 a.'!N7=" ",0,'Gara 8 a.'!N7))+(IF('Gara 9 a.'!N7=" ",0,'Gara 9 a.'!N7))+(IF('Gara 10 a.'!N7=" ",0,'Gara 10 a.'!N7))+(IF('Gara 11 a.'!N7=" ",0,'Gara 11 a.'!N7))</f>
        <v>0</v>
      </c>
      <c r="Y6" s="125">
        <f>(IF('Gara 2 a.'!O7=" ",0,'Gara 2 a.'!O7))+(IF('Gara 3 a.'!O7=" ",0,'Gara 3 a.'!O7))+(IF('Gara 4 a.'!O7=" ",0,'Gara 4 a.'!O7))+(IF('Gara 5 a.'!O7=" ",0,'Gara 5 a.'!O7))+(IF('Gara 6 a.'!O7=" ",0,'Gara 6 a.'!O7))+(IF('Gara 7 a.'!O7=" ",0,'Gara 7 a.'!O7))+(IF('Gara 8 a.'!O7=" ",0,'Gara 8 a.'!O7))+(IF('Gara 9 a.'!O7=" ",0,'Gara 9 a.'!O7))+(IF('Gara 10 a.'!O7=" ",0,'Gara 10 a.'!O7))+(IF('Gara 11 a.'!O7=" ",0,'Gara 11 a.'!O7))</f>
        <v>2</v>
      </c>
      <c r="Z6" s="123">
        <f>(IF(Y6=0,0,(X6/Y6)))</f>
        <v>0</v>
      </c>
    </row>
    <row r="7" spans="1:26" ht="12.75">
      <c r="A7" s="17" t="s">
        <v>28</v>
      </c>
      <c r="B7" s="29"/>
      <c r="C7" s="114">
        <f>'Gara 2 a.'!S8+'Gara 3 a.'!S8+'Gara 4 a.'!S8+'Gara 5 a.'!S8+'Gara 6 a.'!S8+'Gara 7 a.'!S8+'Gara 8 a.'!S8+'Gara 9 a.'!S8+'Gara 10 a.'!S8+'Gara 11 a.'!S8</f>
        <v>18</v>
      </c>
      <c r="D7" s="114">
        <f>'Gara 2 a.'!T8+'Gara 3 a.'!T8+'Gara 4 a.'!T8+'Gara 5 a.'!T8+'Gara 6 a.'!T8+'Gara 7 a.'!T8+'Gara 8 a.'!T8+'Gara 9 a.'!T8+'Gara 10 a.'!T8+'Gara 11 a.'!T8</f>
        <v>30</v>
      </c>
      <c r="E7" s="115">
        <f aca="true" t="shared" si="0" ref="E7:E18">D7-C7</f>
        <v>12</v>
      </c>
      <c r="F7" s="114">
        <f>'Gara 2 a.'!V8+'Gara 3 a.'!V8+'Gara 4 a.'!V8+'Gara 5 a.'!V8+'Gara 6 a.'!V8+'Gara 7 a.'!V8+'Gara 8 a.'!V8+'Gara 9 a.'!V8+'Gara 10 a.'!V8+'Gara 11 a.'!V8</f>
        <v>40</v>
      </c>
      <c r="G7" s="114">
        <f>'Gara 2 a.'!W8+'Gara 3 a.'!W8+'Gara 4 a.'!W8+'Gara 5 a.'!W8+'Gara 6 a.'!W8+'Gara 7 a.'!W8+'Gara 8 a.'!W8+'Gara 9 a.'!W8+'Gara 10 a.'!W8+'Gara 11 a.'!W8</f>
        <v>5</v>
      </c>
      <c r="H7" s="114">
        <f>'Gara 2 a.'!X8+'Gara 3 a.'!X8+'Gara 4 a.'!X8+'Gara 5 a.'!X8+'Gara 6 a.'!X8+'Gara 7 a.'!X8+'Gara 8 a.'!X8+'Gara 9 a.'!X8+'Gara 10 a.'!X8+'Gara 11 a.'!X8</f>
        <v>2</v>
      </c>
      <c r="I7" s="116"/>
      <c r="J7" s="117">
        <f>COUNTA('Gara 2 a.'!B8,'Gara 3 a.'!B8,'Gara 4 a.'!B8,'Gara 5 a.'!B8,'Gara 6 a.'!B8,'Gara 7 a.'!B8,'Gara 8 a.'!B8,'Gara 9 a.'!B8,'Gara 10 a.'!B8,'Gara 11 a.'!B8)</f>
        <v>9</v>
      </c>
      <c r="K7" s="118" t="s">
        <v>8</v>
      </c>
      <c r="L7" s="119">
        <f>'Gara 2 a.'!AA8+'Gara 3 a.'!AA8+'Gara 4 a.'!AA8+'Gara 5 a.'!AA8+'Gara 6 a.'!AA8+'Gara 7 a.'!AA8+'Gara 8 a.'!AA8+'Gara 9 a.'!AA8+'Gara 10 a.'!AA8+'Gara 11 a.'!AA8</f>
        <v>59</v>
      </c>
      <c r="M7" s="118"/>
      <c r="N7" s="117">
        <f aca="true" t="shared" si="1" ref="N7:N18">IF(J7&gt;0,L7/J7,"")</f>
        <v>6.555555555555555</v>
      </c>
      <c r="O7" s="120"/>
      <c r="P7" s="121">
        <f>(IF('Gara 2 a.'!D8=" ",0,'Gara 2 a.'!D8))+(IF('Gara 3 a.'!D8=" ",0,'Gara 3 a.'!D8))+(IF('Gara 4 a.'!D8=" ",0,'Gara 4 a.'!D8))+(IF('Gara 5 a.'!D8=" ",0,'Gara 5 a.'!D8))+(IF('Gara 6 a.'!D8=" ",0,'Gara 6 a.'!D8))+(IF('Gara 7 a.'!D8=" ",0,'Gara 7 a.'!D8))+(IF('Gara 8 a.'!D8=" ",0,'Gara 8 a.'!D8))+(IF('Gara 9 a.'!D8=" ",0,'Gara 9 a.'!D8))+(IF('Gara 10 a.'!D8=" ",0,'Gara 10 a.'!D8))+(IF('Gara 11 a.'!D8=" ",0,'Gara 11 a.'!D8))</f>
        <v>23</v>
      </c>
      <c r="Q7" s="122">
        <f>(IF('Gara 2 a.'!E8=" ",0,'Gara 2 a.'!E8))+(IF('Gara 3 a.'!E8=" ",0,'Gara 3 a.'!E8))+(IF('Gara 4 a.'!E8=" ",0,'Gara 4 a.'!E8))+(IF('Gara 5 a.'!E8=" ",0,'Gara 5 a.'!E8))+(IF('Gara 6 a.'!E8=" ",0,'Gara 6 a.'!E8))+(IF('Gara 7 a.'!E8=" ",0,'Gara 7 a.'!E8))+(IF('Gara 8 a.'!E8=" ",0,'Gara 8 a.'!E8))+(IF('Gara 9 a.'!E8=" ",0,'Gara 9 a.'!E8))+(IF('Gara 10 a.'!E8=" ",0,'Gara 10 a.'!E8))+(IF('Gara 11 a.'!E8=" ",0,'Gara 11 a.'!E8))</f>
        <v>82</v>
      </c>
      <c r="R7" s="123">
        <f aca="true" t="shared" si="2" ref="R7:R18">(IF(Q7=0,0,(P7/Q7)))</f>
        <v>0.2804878048780488</v>
      </c>
      <c r="S7" s="120"/>
      <c r="T7" s="124">
        <f>(IF('Gara 2 a.'!I8=" ",0,'Gara 2 a.'!I8))+(IF('Gara 3 a.'!I8=" ",0,'Gara 3 a.'!I8))+(IF('Gara 4 a.'!I8=" ",0,'Gara 4 a.'!I8))+(IF('Gara 5 a.'!I8=" ",0,'Gara 5 a.'!I8))+(IF('Gara 6 a.'!I8=" ",0,'Gara 6 a.'!I8))+(IF('Gara 7 a.'!I8=" ",0,'Gara 7 a.'!I8))+(IF('Gara 8 a.'!I8=" ",0,'Gara 8 a.'!I8))+(IF('Gara 9 a.'!I8=" ",0,'Gara 9 a.'!I8))+(IF('Gara 10 a.'!I8=" ",0,'Gara 10 a.'!I8))+(IF('Gara 11 a.'!I8=" ",0,'Gara 11 a.'!I8))</f>
        <v>10</v>
      </c>
      <c r="U7" s="125">
        <f>(IF('Gara 2 a.'!J8=" ",0,'Gara 2 a.'!J8))+(IF('Gara 3 a.'!J8=" ",0,'Gara 3 a.'!J8))+(IF('Gara 4 a.'!J8=" ",0,'Gara 4 a.'!J8))+(IF('Gara 5 a.'!J8=" ",0,'Gara 5 a.'!J8))+(IF('Gara 6 a.'!J8=" ",0,'Gara 6 a.'!J8))+(IF('Gara 7 a.'!J8=" ",0,'Gara 7 a.'!J8))+(IF('Gara 8 a.'!J8=" ",0,'Gara 8 a.'!J8))+(IF('Gara 9 a.'!J8=" ",0,'Gara 9 a.'!J8))+(IF('Gara 10 a.'!J8=" ",0,'Gara 10 a.'!J8))+(IF('Gara 11 a.'!J8=" ",0,'Gara 11 a.'!J8))</f>
        <v>26</v>
      </c>
      <c r="V7" s="123">
        <f aca="true" t="shared" si="3" ref="V7:V18">(IF(U7=0,0,(T7/U7)))</f>
        <v>0.38461538461538464</v>
      </c>
      <c r="W7" s="120"/>
      <c r="X7" s="124">
        <f>(IF('Gara 2 a.'!N8=" ",0,'Gara 2 a.'!N8))+(IF('Gara 3 a.'!N8=" ",0,'Gara 3 a.'!N8))+(IF('Gara 4 a.'!N8=" ",0,'Gara 4 a.'!N8))+(IF('Gara 5 a.'!N8=" ",0,'Gara 5 a.'!N8))+(IF('Gara 6 a.'!N8=" ",0,'Gara 6 a.'!N8))+(IF('Gara 7 a.'!N8=" ",0,'Gara 7 a.'!N8))+(IF('Gara 8 a.'!N8=" ",0,'Gara 8 a.'!N8))+(IF('Gara 9 a.'!N8=" ",0,'Gara 9 a.'!N8))+(IF('Gara 10 a.'!N8=" ",0,'Gara 10 a.'!N8))+(IF('Gara 11 a.'!N8=" ",0,'Gara 11 a.'!N8))</f>
        <v>1</v>
      </c>
      <c r="Y7" s="125">
        <f>(IF('Gara 2 a.'!O8=" ",0,'Gara 2 a.'!O8))+(IF('Gara 3 a.'!O8=" ",0,'Gara 3 a.'!O8))+(IF('Gara 4 a.'!O8=" ",0,'Gara 4 a.'!O8))+(IF('Gara 5 a.'!O8=" ",0,'Gara 5 a.'!O8))+(IF('Gara 6 a.'!O8=" ",0,'Gara 6 a.'!O8))+(IF('Gara 7 a.'!O8=" ",0,'Gara 7 a.'!O8))+(IF('Gara 8 a.'!O8=" ",0,'Gara 8 a.'!O8))+(IF('Gara 9 a.'!O8=" ",0,'Gara 9 a.'!O8))+(IF('Gara 10 a.'!O8=" ",0,'Gara 10 a.'!O8))+(IF('Gara 11 a.'!O8=" ",0,'Gara 11 a.'!O8))</f>
        <v>6</v>
      </c>
      <c r="Z7" s="123">
        <f aca="true" t="shared" si="4" ref="Z7:Z18">(IF(Y7=0,0,(X7/Y7)))</f>
        <v>0.16666666666666666</v>
      </c>
    </row>
    <row r="8" spans="1:26" ht="12.75">
      <c r="A8" s="17" t="s">
        <v>14</v>
      </c>
      <c r="B8" s="29"/>
      <c r="C8" s="114">
        <f>'Gara 2 a.'!S9+'Gara 3 a.'!S9+'Gara 4 a.'!S9+'Gara 5 a.'!S9+'Gara 6 a.'!S9+'Gara 7 a.'!S9+'Gara 8 a.'!S9+'Gara 9 a.'!S9+'Gara 10 a.'!S9+'Gara 11 a.'!S9</f>
        <v>2</v>
      </c>
      <c r="D8" s="114">
        <f>'Gara 2 a.'!T9+'Gara 3 a.'!T9+'Gara 4 a.'!T9+'Gara 5 a.'!T9+'Gara 6 a.'!T9+'Gara 7 a.'!T9+'Gara 8 a.'!T9+'Gara 9 a.'!T9+'Gara 10 a.'!T9+'Gara 11 a.'!T9</f>
        <v>1</v>
      </c>
      <c r="E8" s="115">
        <f t="shared" si="0"/>
        <v>-1</v>
      </c>
      <c r="F8" s="114">
        <f>'Gara 2 a.'!V9+'Gara 3 a.'!V9+'Gara 4 a.'!V9+'Gara 5 a.'!V9+'Gara 6 a.'!V9+'Gara 7 a.'!V9+'Gara 8 a.'!V9+'Gara 9 a.'!V9+'Gara 10 a.'!V9+'Gara 11 a.'!V9</f>
        <v>5</v>
      </c>
      <c r="G8" s="114">
        <f>'Gara 2 a.'!W9+'Gara 3 a.'!W9+'Gara 4 a.'!W9+'Gara 5 a.'!W9+'Gara 6 a.'!W9+'Gara 7 a.'!W9+'Gara 8 a.'!W9+'Gara 9 a.'!W9+'Gara 10 a.'!W9+'Gara 11 a.'!W9</f>
        <v>0</v>
      </c>
      <c r="H8" s="114">
        <f>'Gara 2 a.'!X9+'Gara 3 a.'!X9+'Gara 4 a.'!X9+'Gara 5 a.'!X9+'Gara 6 a.'!X9+'Gara 7 a.'!X9+'Gara 8 a.'!X9+'Gara 9 a.'!X9+'Gara 10 a.'!X9+'Gara 11 a.'!X9</f>
        <v>0</v>
      </c>
      <c r="I8" s="116"/>
      <c r="J8" s="117">
        <f>COUNTA('Gara 2 a.'!B9,'Gara 3 a.'!B9,'Gara 4 a.'!B9,'Gara 5 a.'!B9,'Gara 6 a.'!B9,'Gara 7 a.'!B9,'Gara 8 a.'!B9,'Gara 9 a.'!B9,'Gara 10 a.'!B9,'Gara 11 a.'!B9)</f>
        <v>9</v>
      </c>
      <c r="K8" s="118" t="s">
        <v>8</v>
      </c>
      <c r="L8" s="119">
        <f>'Gara 2 a.'!AA9+'Gara 3 a.'!AA9+'Gara 4 a.'!AA9+'Gara 5 a.'!AA9+'Gara 6 a.'!AA9+'Gara 7 a.'!AA9+'Gara 8 a.'!AA9+'Gara 9 a.'!AA9+'Gara 10 a.'!AA9+'Gara 11 a.'!AA9</f>
        <v>4</v>
      </c>
      <c r="M8" s="118"/>
      <c r="N8" s="117">
        <f t="shared" si="1"/>
        <v>0.4444444444444444</v>
      </c>
      <c r="O8" s="120"/>
      <c r="P8" s="121">
        <f>(IF('Gara 2 a.'!D9=" ",0,'Gara 2 a.'!D9))+(IF('Gara 3 a.'!D9=" ",0,'Gara 3 a.'!D9))+(IF('Gara 4 a.'!D9=" ",0,'Gara 4 a.'!D9))+(IF('Gara 5 a.'!D9=" ",0,'Gara 5 a.'!D9))+(IF('Gara 6 a.'!D9=" ",0,'Gara 6 a.'!D9))+(IF('Gara 7 a.'!D9=" ",0,'Gara 7 a.'!D9))+(IF('Gara 8 a.'!D9=" ",0,'Gara 8 a.'!D9))+(IF('Gara 9 a.'!D9=" ",0,'Gara 9 a.'!D9))+(IF('Gara 10 a.'!D9=" ",0,'Gara 10 a.'!D9))+(IF('Gara 11 a.'!D9=" ",0,'Gara 11 a.'!D9))</f>
        <v>2</v>
      </c>
      <c r="Q8" s="122">
        <f>(IF('Gara 2 a.'!E9=" ",0,'Gara 2 a.'!E9))+(IF('Gara 3 a.'!E9=" ",0,'Gara 3 a.'!E9))+(IF('Gara 4 a.'!E9=" ",0,'Gara 4 a.'!E9))+(IF('Gara 5 a.'!E9=" ",0,'Gara 5 a.'!E9))+(IF('Gara 6 a.'!E9=" ",0,'Gara 6 a.'!E9))+(IF('Gara 7 a.'!E9=" ",0,'Gara 7 a.'!E9))+(IF('Gara 8 a.'!E9=" ",0,'Gara 8 a.'!E9))+(IF('Gara 9 a.'!E9=" ",0,'Gara 9 a.'!E9))+(IF('Gara 10 a.'!E9=" ",0,'Gara 10 a.'!E9))+(IF('Gara 11 a.'!E9=" ",0,'Gara 11 a.'!E9))</f>
        <v>13</v>
      </c>
      <c r="R8" s="123">
        <f t="shared" si="2"/>
        <v>0.15384615384615385</v>
      </c>
      <c r="S8" s="120"/>
      <c r="T8" s="124">
        <f>(IF('Gara 2 a.'!I9=" ",0,'Gara 2 a.'!I9))+(IF('Gara 3 a.'!I9=" ",0,'Gara 3 a.'!I9))+(IF('Gara 4 a.'!I9=" ",0,'Gara 4 a.'!I9))+(IF('Gara 5 a.'!I9=" ",0,'Gara 5 a.'!I9))+(IF('Gara 6 a.'!I9=" ",0,'Gara 6 a.'!I9))+(IF('Gara 7 a.'!I9=" ",0,'Gara 7 a.'!I9))+(IF('Gara 8 a.'!I9=" ",0,'Gara 8 a.'!I9))+(IF('Gara 9 a.'!I9=" ",0,'Gara 9 a.'!I9))+(IF('Gara 10 a.'!I9=" ",0,'Gara 10 a.'!I9))+(IF('Gara 11 a.'!I9=" ",0,'Gara 11 a.'!I9))</f>
        <v>0</v>
      </c>
      <c r="U8" s="125">
        <f>(IF('Gara 2 a.'!J9=" ",0,'Gara 2 a.'!J9))+(IF('Gara 3 a.'!J9=" ",0,'Gara 3 a.'!J9))+(IF('Gara 4 a.'!J9=" ",0,'Gara 4 a.'!J9))+(IF('Gara 5 a.'!J9=" ",0,'Gara 5 a.'!J9))+(IF('Gara 6 a.'!J9=" ",0,'Gara 6 a.'!J9))+(IF('Gara 7 a.'!J9=" ",0,'Gara 7 a.'!J9))+(IF('Gara 8 a.'!J9=" ",0,'Gara 8 a.'!J9))+(IF('Gara 9 a.'!J9=" ",0,'Gara 9 a.'!J9))+(IF('Gara 10 a.'!J9=" ",0,'Gara 10 a.'!J9))+(IF('Gara 11 a.'!J9=" ",0,'Gara 11 a.'!J9))</f>
        <v>0</v>
      </c>
      <c r="V8" s="123">
        <f t="shared" si="3"/>
        <v>0</v>
      </c>
      <c r="W8" s="120"/>
      <c r="X8" s="124">
        <f>(IF('Gara 2 a.'!N9=" ",0,'Gara 2 a.'!N9))+(IF('Gara 3 a.'!N9=" ",0,'Gara 3 a.'!N9))+(IF('Gara 4 a.'!N9=" ",0,'Gara 4 a.'!N9))+(IF('Gara 5 a.'!N9=" ",0,'Gara 5 a.'!N9))+(IF('Gara 6 a.'!N9=" ",0,'Gara 6 a.'!N9))+(IF('Gara 7 a.'!N9=" ",0,'Gara 7 a.'!N9))+(IF('Gara 8 a.'!N9=" ",0,'Gara 8 a.'!N9))+(IF('Gara 9 a.'!N9=" ",0,'Gara 9 a.'!N9))+(IF('Gara 10 a.'!N9=" ",0,'Gara 10 a.'!N9))+(IF('Gara 11 a.'!N9=" ",0,'Gara 11 a.'!N9))</f>
        <v>0</v>
      </c>
      <c r="Y8" s="125">
        <f>(IF('Gara 2 a.'!O9=" ",0,'Gara 2 a.'!O9))+(IF('Gara 3 a.'!O9=" ",0,'Gara 3 a.'!O9))+(IF('Gara 4 a.'!O9=" ",0,'Gara 4 a.'!O9))+(IF('Gara 5 a.'!O9=" ",0,'Gara 5 a.'!O9))+(IF('Gara 6 a.'!O9=" ",0,'Gara 6 a.'!O9))+(IF('Gara 7 a.'!O9=" ",0,'Gara 7 a.'!O9))+(IF('Gara 8 a.'!O9=" ",0,'Gara 8 a.'!O9))+(IF('Gara 9 a.'!O9=" ",0,'Gara 9 a.'!O9))+(IF('Gara 10 a.'!O9=" ",0,'Gara 10 a.'!O9))+(IF('Gara 11 a.'!O9=" ",0,'Gara 11 a.'!O9))</f>
        <v>0</v>
      </c>
      <c r="Z8" s="123">
        <f t="shared" si="4"/>
        <v>0</v>
      </c>
    </row>
    <row r="9" spans="1:26" ht="12.75">
      <c r="A9" s="17" t="s">
        <v>15</v>
      </c>
      <c r="B9" s="29"/>
      <c r="C9" s="114">
        <f>'Gara 2 a.'!S10+'Gara 3 a.'!S10+'Gara 4 a.'!S10+'Gara 5 a.'!S10+'Gara 6 a.'!S10+'Gara 7 a.'!S10+'Gara 8 a.'!S10+'Gara 9 a.'!S10+'Gara 10 a.'!S10+'Gara 11 a.'!S10</f>
        <v>28</v>
      </c>
      <c r="D9" s="114">
        <f>'Gara 2 a.'!T10+'Gara 3 a.'!T10+'Gara 4 a.'!T10+'Gara 5 a.'!T10+'Gara 6 a.'!T10+'Gara 7 a.'!T10+'Gara 8 a.'!T10+'Gara 9 a.'!T10+'Gara 10 a.'!T10+'Gara 11 a.'!T10</f>
        <v>48</v>
      </c>
      <c r="E9" s="115">
        <f t="shared" si="0"/>
        <v>20</v>
      </c>
      <c r="F9" s="114">
        <f>'Gara 2 a.'!V10+'Gara 3 a.'!V10+'Gara 4 a.'!V10+'Gara 5 a.'!V10+'Gara 6 a.'!V10+'Gara 7 a.'!V10+'Gara 8 a.'!V10+'Gara 9 a.'!V10+'Gara 10 a.'!V10+'Gara 11 a.'!V10</f>
        <v>98</v>
      </c>
      <c r="G9" s="114">
        <f>'Gara 2 a.'!W10+'Gara 3 a.'!W10+'Gara 4 a.'!W10+'Gara 5 a.'!W10+'Gara 6 a.'!W10+'Gara 7 a.'!W10+'Gara 8 a.'!W10+'Gara 9 a.'!W10+'Gara 10 a.'!W10+'Gara 11 a.'!W10</f>
        <v>2</v>
      </c>
      <c r="H9" s="114">
        <f>'Gara 2 a.'!X10+'Gara 3 a.'!X10+'Gara 4 a.'!X10+'Gara 5 a.'!X10+'Gara 6 a.'!X10+'Gara 7 a.'!X10+'Gara 8 a.'!X10+'Gara 9 a.'!X10+'Gara 10 a.'!X10+'Gara 11 a.'!X10</f>
        <v>3</v>
      </c>
      <c r="I9" s="116"/>
      <c r="J9" s="117">
        <f>COUNTA('Gara 2 a.'!B10,'Gara 3 a.'!B10,'Gara 4 a.'!B10,'Gara 5 a.'!B10,'Gara 6 a.'!B10,'Gara 7 a.'!B10,'Gara 8 a.'!B10,'Gara 9 a.'!B10,'Gara 10 a.'!B10,'Gara 11 a.'!B10)</f>
        <v>10</v>
      </c>
      <c r="K9" s="118" t="s">
        <v>8</v>
      </c>
      <c r="L9" s="119">
        <f>'Gara 2 a.'!AA10+'Gara 3 a.'!AA10+'Gara 4 a.'!AA10+'Gara 5 a.'!AA10+'Gara 6 a.'!AA10+'Gara 7 a.'!AA10+'Gara 8 a.'!AA10+'Gara 9 a.'!AA10+'Gara 10 a.'!AA10+'Gara 11 a.'!AA10</f>
        <v>263</v>
      </c>
      <c r="M9" s="118"/>
      <c r="N9" s="117">
        <f t="shared" si="1"/>
        <v>26.3</v>
      </c>
      <c r="O9" s="120"/>
      <c r="P9" s="121">
        <f>(IF('Gara 2 a.'!D10=" ",0,'Gara 2 a.'!D10))+(IF('Gara 3 a.'!D10=" ",0,'Gara 3 a.'!D10))+(IF('Gara 4 a.'!D10=" ",0,'Gara 4 a.'!D10))+(IF('Gara 5 a.'!D10=" ",0,'Gara 5 a.'!D10))+(IF('Gara 6 a.'!D10=" ",0,'Gara 6 a.'!D10))+(IF('Gara 7 a.'!D10=" ",0,'Gara 7 a.'!D10))+(IF('Gara 8 a.'!D10=" ",0,'Gara 8 a.'!D10))+(IF('Gara 9 a.'!D10=" ",0,'Gara 9 a.'!D10))+(IF('Gara 10 a.'!D10=" ",0,'Gara 10 a.'!D10))+(IF('Gara 11 a.'!D10=" ",0,'Gara 11 a.'!D10))</f>
        <v>94</v>
      </c>
      <c r="Q9" s="122">
        <f>(IF('Gara 2 a.'!E10=" ",0,'Gara 2 a.'!E10))+(IF('Gara 3 a.'!E10=" ",0,'Gara 3 a.'!E10))+(IF('Gara 4 a.'!E10=" ",0,'Gara 4 a.'!E10))+(IF('Gara 5 a.'!E10=" ",0,'Gara 5 a.'!E10))+(IF('Gara 6 a.'!E10=" ",0,'Gara 6 a.'!E10))+(IF('Gara 7 a.'!E10=" ",0,'Gara 7 a.'!E10))+(IF('Gara 8 a.'!E10=" ",0,'Gara 8 a.'!E10))+(IF('Gara 9 a.'!E10=" ",0,'Gara 9 a.'!E10))+(IF('Gara 10 a.'!E10=" ",0,'Gara 10 a.'!E10))+(IF('Gara 11 a.'!E10=" ",0,'Gara 11 a.'!E10))</f>
        <v>192</v>
      </c>
      <c r="R9" s="123">
        <f t="shared" si="2"/>
        <v>0.4895833333333333</v>
      </c>
      <c r="S9" s="120"/>
      <c r="T9" s="124">
        <f>(IF('Gara 2 a.'!I10=" ",0,'Gara 2 a.'!I10))+(IF('Gara 3 a.'!I10=" ",0,'Gara 3 a.'!I10))+(IF('Gara 4 a.'!I10=" ",0,'Gara 4 a.'!I10))+(IF('Gara 5 a.'!I10=" ",0,'Gara 5 a.'!I10))+(IF('Gara 6 a.'!I10=" ",0,'Gara 6 a.'!I10))+(IF('Gara 7 a.'!I10=" ",0,'Gara 7 a.'!I10))+(IF('Gara 8 a.'!I10=" ",0,'Gara 8 a.'!I10))+(IF('Gara 9 a.'!I10=" ",0,'Gara 9 a.'!I10))+(IF('Gara 10 a.'!I10=" ",0,'Gara 10 a.'!I10))+(IF('Gara 11 a.'!I10=" ",0,'Gara 11 a.'!I10))</f>
        <v>75</v>
      </c>
      <c r="U9" s="125">
        <f>(IF('Gara 2 a.'!J10=" ",0,'Gara 2 a.'!J10))+(IF('Gara 3 a.'!J10=" ",0,'Gara 3 a.'!J10))+(IF('Gara 4 a.'!J10=" ",0,'Gara 4 a.'!J10))+(IF('Gara 5 a.'!J10=" ",0,'Gara 5 a.'!J10))+(IF('Gara 6 a.'!J10=" ",0,'Gara 6 a.'!J10))+(IF('Gara 7 a.'!J10=" ",0,'Gara 7 a.'!J10))+(IF('Gara 8 a.'!J10=" ",0,'Gara 8 a.'!J10))+(IF('Gara 9 a.'!J10=" ",0,'Gara 9 a.'!J10))+(IF('Gara 10 a.'!J10=" ",0,'Gara 10 a.'!J10))+(IF('Gara 11 a.'!J10=" ",0,'Gara 11 a.'!J10))</f>
        <v>128</v>
      </c>
      <c r="V9" s="123">
        <f t="shared" si="3"/>
        <v>0.5859375</v>
      </c>
      <c r="W9" s="120"/>
      <c r="X9" s="124">
        <f>(IF('Gara 2 a.'!N10=" ",0,'Gara 2 a.'!N10))+(IF('Gara 3 a.'!N10=" ",0,'Gara 3 a.'!N10))+(IF('Gara 4 a.'!N10=" ",0,'Gara 4 a.'!N10))+(IF('Gara 5 a.'!N10=" ",0,'Gara 5 a.'!N10))+(IF('Gara 6 a.'!N10=" ",0,'Gara 6 a.'!N10))+(IF('Gara 7 a.'!N10=" ",0,'Gara 7 a.'!N10))+(IF('Gara 8 a.'!N10=" ",0,'Gara 8 a.'!N10))+(IF('Gara 9 a.'!N10=" ",0,'Gara 9 a.'!N10))+(IF('Gara 10 a.'!N10=" ",0,'Gara 10 a.'!N10))+(IF('Gara 11 a.'!N10=" ",0,'Gara 11 a.'!N10))</f>
        <v>0</v>
      </c>
      <c r="Y9" s="125">
        <f>(IF('Gara 2 a.'!O10=" ",0,'Gara 2 a.'!O10))+(IF('Gara 3 a.'!O10=" ",0,'Gara 3 a.'!O10))+(IF('Gara 4 a.'!O10=" ",0,'Gara 4 a.'!O10))+(IF('Gara 5 a.'!O10=" ",0,'Gara 5 a.'!O10))+(IF('Gara 6 a.'!O10=" ",0,'Gara 6 a.'!O10))+(IF('Gara 7 a.'!O10=" ",0,'Gara 7 a.'!O10))+(IF('Gara 8 a.'!O10=" ",0,'Gara 8 a.'!O10))+(IF('Gara 9 a.'!O10=" ",0,'Gara 9 a.'!O10))+(IF('Gara 10 a.'!O10=" ",0,'Gara 10 a.'!O10))+(IF('Gara 11 a.'!O10=" ",0,'Gara 11 a.'!O10))</f>
        <v>5</v>
      </c>
      <c r="Z9" s="123">
        <f t="shared" si="4"/>
        <v>0</v>
      </c>
    </row>
    <row r="10" spans="1:26" ht="12.75">
      <c r="A10" s="17" t="s">
        <v>52</v>
      </c>
      <c r="B10" s="29"/>
      <c r="C10" s="114">
        <f>'Gara 2 a.'!S11+'Gara 3 a.'!S11+'Gara 4 a.'!S11+'Gara 5 a.'!S11+'Gara 6 a.'!S11+'Gara 7 a.'!S11+'Gara 8 a.'!S11+'Gara 9 a.'!S11+'Gara 10 a.'!S11+'Gara 11 a.'!S11</f>
        <v>16</v>
      </c>
      <c r="D10" s="114">
        <f>'Gara 2 a.'!T11+'Gara 3 a.'!T11+'Gara 4 a.'!T11+'Gara 5 a.'!T11+'Gara 6 a.'!T11+'Gara 7 a.'!T11+'Gara 8 a.'!T11+'Gara 9 a.'!T11+'Gara 10 a.'!T11+'Gara 11 a.'!T11</f>
        <v>12</v>
      </c>
      <c r="E10" s="115">
        <f t="shared" si="0"/>
        <v>-4</v>
      </c>
      <c r="F10" s="114">
        <f>'Gara 2 a.'!V11+'Gara 3 a.'!V11+'Gara 4 a.'!V11+'Gara 5 a.'!V11+'Gara 6 a.'!V11+'Gara 7 a.'!V11+'Gara 8 a.'!V11+'Gara 9 a.'!V11+'Gara 10 a.'!V11+'Gara 11 a.'!V11</f>
        <v>19</v>
      </c>
      <c r="G10" s="114">
        <f>'Gara 2 a.'!W11+'Gara 3 a.'!W11+'Gara 4 a.'!W11+'Gara 5 a.'!W11+'Gara 6 a.'!W11+'Gara 7 a.'!W11+'Gara 8 a.'!W11+'Gara 9 a.'!W11+'Gara 10 a.'!W11+'Gara 11 a.'!W11</f>
        <v>0</v>
      </c>
      <c r="H10" s="114">
        <f>'Gara 2 a.'!X11+'Gara 3 a.'!X11+'Gara 4 a.'!X11+'Gara 5 a.'!X11+'Gara 6 a.'!X11+'Gara 7 a.'!X11+'Gara 8 a.'!X11+'Gara 9 a.'!X11+'Gara 10 a.'!X11+'Gara 11 a.'!X11</f>
        <v>0</v>
      </c>
      <c r="I10" s="116"/>
      <c r="J10" s="117">
        <f>COUNTA('Gara 2 a.'!B11,'Gara 3 a.'!B11,'Gara 4 a.'!B11,'Gara 5 a.'!B11,'Gara 6 a.'!B11,'Gara 7 a.'!B11,'Gara 8 a.'!B11,'Gara 9 a.'!B11,'Gara 10 a.'!B11,'Gara 11 a.'!B11)</f>
        <v>10</v>
      </c>
      <c r="K10" s="118" t="s">
        <v>8</v>
      </c>
      <c r="L10" s="119">
        <f>'Gara 2 a.'!AA11+'Gara 3 a.'!AA11+'Gara 4 a.'!AA11+'Gara 5 a.'!AA11+'Gara 6 a.'!AA11+'Gara 7 a.'!AA11+'Gara 8 a.'!AA11+'Gara 9 a.'!AA11+'Gara 10 a.'!AA11+'Gara 11 a.'!AA11</f>
        <v>6</v>
      </c>
      <c r="M10" s="118"/>
      <c r="N10" s="117">
        <f t="shared" si="1"/>
        <v>0.6</v>
      </c>
      <c r="O10" s="120"/>
      <c r="P10" s="121">
        <f>(IF('Gara 2 a.'!D11=" ",0,'Gara 2 a.'!D11))+(IF('Gara 3 a.'!D11=" ",0,'Gara 3 a.'!D11))+(IF('Gara 4 a.'!D11=" ",0,'Gara 4 a.'!D11))+(IF('Gara 5 a.'!D11=" ",0,'Gara 5 a.'!D11))+(IF('Gara 6 a.'!D11=" ",0,'Gara 6 a.'!D11))+(IF('Gara 7 a.'!D11=" ",0,'Gara 7 a.'!D11))+(IF('Gara 8 a.'!D11=" ",0,'Gara 8 a.'!D11))+(IF('Gara 9 a.'!D11=" ",0,'Gara 9 a.'!D11))+(IF('Gara 10 a.'!D11=" ",0,'Gara 10 a.'!D11))+(IF('Gara 11 a.'!D11=" ",0,'Gara 11 a.'!D11))</f>
        <v>2</v>
      </c>
      <c r="Q10" s="122">
        <f>(IF('Gara 2 a.'!E11=" ",0,'Gara 2 a.'!E11))+(IF('Gara 3 a.'!E11=" ",0,'Gara 3 a.'!E11))+(IF('Gara 4 a.'!E11=" ",0,'Gara 4 a.'!E11))+(IF('Gara 5 a.'!E11=" ",0,'Gara 5 a.'!E11))+(IF('Gara 6 a.'!E11=" ",0,'Gara 6 a.'!E11))+(IF('Gara 7 a.'!E11=" ",0,'Gara 7 a.'!E11))+(IF('Gara 8 a.'!E11=" ",0,'Gara 8 a.'!E11))+(IF('Gara 9 a.'!E11=" ",0,'Gara 9 a.'!E11))+(IF('Gara 10 a.'!E11=" ",0,'Gara 10 a.'!E11))+(IF('Gara 11 a.'!E11=" ",0,'Gara 11 a.'!E11))</f>
        <v>11</v>
      </c>
      <c r="R10" s="123">
        <f t="shared" si="2"/>
        <v>0.18181818181818182</v>
      </c>
      <c r="S10" s="120"/>
      <c r="T10" s="124">
        <f>(IF('Gara 2 a.'!I11=" ",0,'Gara 2 a.'!I11))+(IF('Gara 3 a.'!I11=" ",0,'Gara 3 a.'!I11))+(IF('Gara 4 a.'!I11=" ",0,'Gara 4 a.'!I11))+(IF('Gara 5 a.'!I11=" ",0,'Gara 5 a.'!I11))+(IF('Gara 6 a.'!I11=" ",0,'Gara 6 a.'!I11))+(IF('Gara 7 a.'!I11=" ",0,'Gara 7 a.'!I11))+(IF('Gara 8 a.'!I11=" ",0,'Gara 8 a.'!I11))+(IF('Gara 9 a.'!I11=" ",0,'Gara 9 a.'!I11))+(IF('Gara 10 a.'!I11=" ",0,'Gara 10 a.'!I11))+(IF('Gara 11 a.'!I11=" ",0,'Gara 11 a.'!I11))</f>
        <v>2</v>
      </c>
      <c r="U10" s="125">
        <f>(IF('Gara 2 a.'!J11=" ",0,'Gara 2 a.'!J11))+(IF('Gara 3 a.'!J11=" ",0,'Gara 3 a.'!J11))+(IF('Gara 4 a.'!J11=" ",0,'Gara 4 a.'!J11))+(IF('Gara 5 a.'!J11=" ",0,'Gara 5 a.'!J11))+(IF('Gara 6 a.'!J11=" ",0,'Gara 6 a.'!J11))+(IF('Gara 7 a.'!J11=" ",0,'Gara 7 a.'!J11))+(IF('Gara 8 a.'!J11=" ",0,'Gara 8 a.'!J11))+(IF('Gara 9 a.'!J11=" ",0,'Gara 9 a.'!J11))+(IF('Gara 10 a.'!J11=" ",0,'Gara 10 a.'!J11))+(IF('Gara 11 a.'!J11=" ",0,'Gara 11 a.'!J11))</f>
        <v>2</v>
      </c>
      <c r="V10" s="123">
        <f t="shared" si="3"/>
        <v>1</v>
      </c>
      <c r="W10" s="120"/>
      <c r="X10" s="124">
        <f>(IF('Gara 2 a.'!N11=" ",0,'Gara 2 a.'!N11))+(IF('Gara 3 a.'!N11=" ",0,'Gara 3 a.'!N11))+(IF('Gara 4 a.'!N11=" ",0,'Gara 4 a.'!N11))+(IF('Gara 5 a.'!N11=" ",0,'Gara 5 a.'!N11))+(IF('Gara 6 a.'!N11=" ",0,'Gara 6 a.'!N11))+(IF('Gara 7 a.'!N11=" ",0,'Gara 7 a.'!N11))+(IF('Gara 8 a.'!N11=" ",0,'Gara 8 a.'!N11))+(IF('Gara 9 a.'!N11=" ",0,'Gara 9 a.'!N11))+(IF('Gara 10 a.'!N11=" ",0,'Gara 10 a.'!N11))+(IF('Gara 11 a.'!N11=" ",0,'Gara 11 a.'!N11))</f>
        <v>0</v>
      </c>
      <c r="Y10" s="125">
        <f>(IF('Gara 2 a.'!O11=" ",0,'Gara 2 a.'!O11))+(IF('Gara 3 a.'!O11=" ",0,'Gara 3 a.'!O11))+(IF('Gara 4 a.'!O11=" ",0,'Gara 4 a.'!O11))+(IF('Gara 5 a.'!O11=" ",0,'Gara 5 a.'!O11))+(IF('Gara 6 a.'!O11=" ",0,'Gara 6 a.'!O11))+(IF('Gara 7 a.'!O11=" ",0,'Gara 7 a.'!O11))+(IF('Gara 8 a.'!O11=" ",0,'Gara 8 a.'!O11))+(IF('Gara 9 a.'!O11=" ",0,'Gara 9 a.'!O11))+(IF('Gara 10 a.'!O11=" ",0,'Gara 10 a.'!O11))+(IF('Gara 11 a.'!O11=" ",0,'Gara 11 a.'!O11))</f>
        <v>0</v>
      </c>
      <c r="Z10" s="123">
        <f t="shared" si="4"/>
        <v>0</v>
      </c>
    </row>
    <row r="11" spans="1:26" ht="12.75">
      <c r="A11" s="17" t="s">
        <v>21</v>
      </c>
      <c r="B11" s="29"/>
      <c r="C11" s="114">
        <f>'Gara 2 a.'!S12+'Gara 3 a.'!S12+'Gara 4 a.'!S12+'Gara 5 a.'!S12+'Gara 6 a.'!S12+'Gara 7 a.'!S12+'Gara 8 a.'!S12+'Gara 9 a.'!S12+'Gara 10 a.'!S12+'Gara 11 a.'!S12</f>
        <v>18</v>
      </c>
      <c r="D11" s="114">
        <f>'Gara 2 a.'!T12+'Gara 3 a.'!T12+'Gara 4 a.'!T12+'Gara 5 a.'!T12+'Gara 6 a.'!T12+'Gara 7 a.'!T12+'Gara 8 a.'!T12+'Gara 9 a.'!T12+'Gara 10 a.'!T12+'Gara 11 a.'!T12</f>
        <v>46</v>
      </c>
      <c r="E11" s="115">
        <f t="shared" si="0"/>
        <v>28</v>
      </c>
      <c r="F11" s="114">
        <f>'Gara 2 a.'!V12+'Gara 3 a.'!V12+'Gara 4 a.'!V12+'Gara 5 a.'!V12+'Gara 6 a.'!V12+'Gara 7 a.'!V12+'Gara 8 a.'!V12+'Gara 9 a.'!V12+'Gara 10 a.'!V12+'Gara 11 a.'!V12</f>
        <v>51</v>
      </c>
      <c r="G11" s="114">
        <f>'Gara 2 a.'!W12+'Gara 3 a.'!W12+'Gara 4 a.'!W12+'Gara 5 a.'!W12+'Gara 6 a.'!W12+'Gara 7 a.'!W12+'Gara 8 a.'!W12+'Gara 9 a.'!W12+'Gara 10 a.'!W12+'Gara 11 a.'!W12</f>
        <v>6</v>
      </c>
      <c r="H11" s="114">
        <f>'Gara 2 a.'!X12+'Gara 3 a.'!X12+'Gara 4 a.'!X12+'Gara 5 a.'!X12+'Gara 6 a.'!X12+'Gara 7 a.'!X12+'Gara 8 a.'!X12+'Gara 9 a.'!X12+'Gara 10 a.'!X12+'Gara 11 a.'!X12</f>
        <v>5</v>
      </c>
      <c r="I11" s="116"/>
      <c r="J11" s="117">
        <f>COUNTA('Gara 2 a.'!B12,'Gara 3 a.'!B12,'Gara 4 a.'!B12,'Gara 5 a.'!B12,'Gara 6 a.'!B12,'Gara 7 a.'!B12,'Gara 8 a.'!B12,'Gara 9 a.'!B12,'Gara 10 a.'!B12,'Gara 11 a.'!B12)</f>
        <v>9</v>
      </c>
      <c r="K11" s="118" t="s">
        <v>8</v>
      </c>
      <c r="L11" s="119">
        <f>'Gara 2 a.'!AA12+'Gara 3 a.'!AA12+'Gara 4 a.'!AA12+'Gara 5 a.'!AA12+'Gara 6 a.'!AA12+'Gara 7 a.'!AA12+'Gara 8 a.'!AA12+'Gara 9 a.'!AA12+'Gara 10 a.'!AA12+'Gara 11 a.'!AA12</f>
        <v>115</v>
      </c>
      <c r="M11" s="118"/>
      <c r="N11" s="117">
        <f t="shared" si="1"/>
        <v>12.777777777777779</v>
      </c>
      <c r="O11" s="120"/>
      <c r="P11" s="121">
        <f>(IF('Gara 2 a.'!D12=" ",0,'Gara 2 a.'!D12))+(IF('Gara 3 a.'!D12=" ",0,'Gara 3 a.'!D12))+(IF('Gara 4 a.'!D12=" ",0,'Gara 4 a.'!D12))+(IF('Gara 5 a.'!D12=" ",0,'Gara 5 a.'!D12))+(IF('Gara 6 a.'!D12=" ",0,'Gara 6 a.'!D12))+(IF('Gara 7 a.'!D12=" ",0,'Gara 7 a.'!D12))+(IF('Gara 8 a.'!D12=" ",0,'Gara 8 a.'!D12))+(IF('Gara 9 a.'!D12=" ",0,'Gara 9 a.'!D12))+(IF('Gara 10 a.'!D12=" ",0,'Gara 10 a.'!D12))+(IF('Gara 11 a.'!D12=" ",0,'Gara 11 a.'!D12))</f>
        <v>50</v>
      </c>
      <c r="Q11" s="122">
        <f>(IF('Gara 2 a.'!E12=" ",0,'Gara 2 a.'!E12))+(IF('Gara 3 a.'!E12=" ",0,'Gara 3 a.'!E12))+(IF('Gara 4 a.'!E12=" ",0,'Gara 4 a.'!E12))+(IF('Gara 5 a.'!E12=" ",0,'Gara 5 a.'!E12))+(IF('Gara 6 a.'!E12=" ",0,'Gara 6 a.'!E12))+(IF('Gara 7 a.'!E12=" ",0,'Gara 7 a.'!E12))+(IF('Gara 8 a.'!E12=" ",0,'Gara 8 a.'!E12))+(IF('Gara 9 a.'!E12=" ",0,'Gara 9 a.'!E12))+(IF('Gara 10 a.'!E12=" ",0,'Gara 10 a.'!E12))+(IF('Gara 11 a.'!E12=" ",0,'Gara 11 a.'!E12))</f>
        <v>112</v>
      </c>
      <c r="R11" s="123">
        <f t="shared" si="2"/>
        <v>0.44642857142857145</v>
      </c>
      <c r="S11" s="120"/>
      <c r="T11" s="124">
        <f>(IF('Gara 2 a.'!I12=" ",0,'Gara 2 a.'!I12))+(IF('Gara 3 a.'!I12=" ",0,'Gara 3 a.'!I12))+(IF('Gara 4 a.'!I12=" ",0,'Gara 4 a.'!I12))+(IF('Gara 5 a.'!I12=" ",0,'Gara 5 a.'!I12))+(IF('Gara 6 a.'!I12=" ",0,'Gara 6 a.'!I12))+(IF('Gara 7 a.'!I12=" ",0,'Gara 7 a.'!I12))+(IF('Gara 8 a.'!I12=" ",0,'Gara 8 a.'!I12))+(IF('Gara 9 a.'!I12=" ",0,'Gara 9 a.'!I12))+(IF('Gara 10 a.'!I12=" ",0,'Gara 10 a.'!I12))+(IF('Gara 11 a.'!I12=" ",0,'Gara 11 a.'!I12))</f>
        <v>12</v>
      </c>
      <c r="U11" s="125">
        <f>(IF('Gara 2 a.'!J12=" ",0,'Gara 2 a.'!J12))+(IF('Gara 3 a.'!J12=" ",0,'Gara 3 a.'!J12))+(IF('Gara 4 a.'!J12=" ",0,'Gara 4 a.'!J12))+(IF('Gara 5 a.'!J12=" ",0,'Gara 5 a.'!J12))+(IF('Gara 6 a.'!J12=" ",0,'Gara 6 a.'!J12))+(IF('Gara 7 a.'!J12=" ",0,'Gara 7 a.'!J12))+(IF('Gara 8 a.'!J12=" ",0,'Gara 8 a.'!J12))+(IF('Gara 9 a.'!J12=" ",0,'Gara 9 a.'!J12))+(IF('Gara 10 a.'!J12=" ",0,'Gara 10 a.'!J12))+(IF('Gara 11 a.'!J12=" ",0,'Gara 11 a.'!J12))</f>
        <v>19</v>
      </c>
      <c r="V11" s="123">
        <f t="shared" si="3"/>
        <v>0.631578947368421</v>
      </c>
      <c r="W11" s="120"/>
      <c r="X11" s="124">
        <f>(IF('Gara 2 a.'!N12=" ",0,'Gara 2 a.'!N12))+(IF('Gara 3 a.'!N12=" ",0,'Gara 3 a.'!N12))+(IF('Gara 4 a.'!N12=" ",0,'Gara 4 a.'!N12))+(IF('Gara 5 a.'!N12=" ",0,'Gara 5 a.'!N12))+(IF('Gara 6 a.'!N12=" ",0,'Gara 6 a.'!N12))+(IF('Gara 7 a.'!N12=" ",0,'Gara 7 a.'!N12))+(IF('Gara 8 a.'!N12=" ",0,'Gara 8 a.'!N12))+(IF('Gara 9 a.'!N12=" ",0,'Gara 9 a.'!N12))+(IF('Gara 10 a.'!N12=" ",0,'Gara 10 a.'!N12))+(IF('Gara 11 a.'!N12=" ",0,'Gara 11 a.'!N12))</f>
        <v>1</v>
      </c>
      <c r="Y11" s="125">
        <f>(IF('Gara 2 a.'!O12=" ",0,'Gara 2 a.'!O12))+(IF('Gara 3 a.'!O12=" ",0,'Gara 3 a.'!O12))+(IF('Gara 4 a.'!O12=" ",0,'Gara 4 a.'!O12))+(IF('Gara 5 a.'!O12=" ",0,'Gara 5 a.'!O12))+(IF('Gara 6 a.'!O12=" ",0,'Gara 6 a.'!O12))+(IF('Gara 7 a.'!O12=" ",0,'Gara 7 a.'!O12))+(IF('Gara 8 a.'!O12=" ",0,'Gara 8 a.'!O12))+(IF('Gara 9 a.'!O12=" ",0,'Gara 9 a.'!O12))+(IF('Gara 10 a.'!O12=" ",0,'Gara 10 a.'!O12))+(IF('Gara 11 a.'!O12=" ",0,'Gara 11 a.'!O12))</f>
        <v>3</v>
      </c>
      <c r="Z11" s="123">
        <f t="shared" si="4"/>
        <v>0.3333333333333333</v>
      </c>
    </row>
    <row r="12" spans="1:26" ht="12.75">
      <c r="A12" s="17" t="s">
        <v>27</v>
      </c>
      <c r="B12" s="29"/>
      <c r="C12" s="114">
        <f>'Gara 2 a.'!S13+'Gara 3 a.'!S13+'Gara 4 a.'!S13+'Gara 5 a.'!S13+'Gara 6 a.'!S13+'Gara 7 a.'!S13+'Gara 8 a.'!S13+'Gara 9 a.'!S13+'Gara 10 a.'!S13+'Gara 11 a.'!S13</f>
        <v>9</v>
      </c>
      <c r="D12" s="114">
        <f>'Gara 2 a.'!T13+'Gara 3 a.'!T13+'Gara 4 a.'!T13+'Gara 5 a.'!T13+'Gara 6 a.'!T13+'Gara 7 a.'!T13+'Gara 8 a.'!T13+'Gara 9 a.'!T13+'Gara 10 a.'!T13+'Gara 11 a.'!T13</f>
        <v>4</v>
      </c>
      <c r="E12" s="115">
        <f t="shared" si="0"/>
        <v>-5</v>
      </c>
      <c r="F12" s="114">
        <f>'Gara 2 a.'!V13+'Gara 3 a.'!V13+'Gara 4 a.'!V13+'Gara 5 a.'!V13+'Gara 6 a.'!V13+'Gara 7 a.'!V13+'Gara 8 a.'!V13+'Gara 9 a.'!V13+'Gara 10 a.'!V13+'Gara 11 a.'!V13</f>
        <v>5</v>
      </c>
      <c r="G12" s="114">
        <f>'Gara 2 a.'!W13+'Gara 3 a.'!W13+'Gara 4 a.'!W13+'Gara 5 a.'!W13+'Gara 6 a.'!W13+'Gara 7 a.'!W13+'Gara 8 a.'!W13+'Gara 9 a.'!W13+'Gara 10 a.'!W13+'Gara 11 a.'!W13</f>
        <v>2</v>
      </c>
      <c r="H12" s="114">
        <f>'Gara 2 a.'!X13+'Gara 3 a.'!X13+'Gara 4 a.'!X13+'Gara 5 a.'!X13+'Gara 6 a.'!X13+'Gara 7 a.'!X13+'Gara 8 a.'!X13+'Gara 9 a.'!X13+'Gara 10 a.'!X13+'Gara 11 a.'!X13</f>
        <v>0</v>
      </c>
      <c r="I12" s="116"/>
      <c r="J12" s="117">
        <f>COUNTA('Gara 2 a.'!B13,'Gara 3 a.'!B13,'Gara 4 a.'!B13,'Gara 5 a.'!B13,'Gara 6 a.'!B13,'Gara 7 a.'!B13,'Gara 8 a.'!B13,'Gara 9 a.'!B13,'Gara 10 a.'!B13,'Gara 11 a.'!B13)</f>
        <v>9</v>
      </c>
      <c r="K12" s="118" t="s">
        <v>8</v>
      </c>
      <c r="L12" s="119">
        <f>'Gara 2 a.'!AA13+'Gara 3 a.'!AA13+'Gara 4 a.'!AA13+'Gara 5 a.'!AA13+'Gara 6 a.'!AA13+'Gara 7 a.'!AA13+'Gara 8 a.'!AA13+'Gara 9 a.'!AA13+'Gara 10 a.'!AA13+'Gara 11 a.'!AA13</f>
        <v>3</v>
      </c>
      <c r="M12" s="118"/>
      <c r="N12" s="117">
        <f t="shared" si="1"/>
        <v>0.3333333333333333</v>
      </c>
      <c r="O12" s="120"/>
      <c r="P12" s="121">
        <f>(IF('Gara 2 a.'!D13=" ",0,'Gara 2 a.'!D13))+(IF('Gara 3 a.'!D13=" ",0,'Gara 3 a.'!D13))+(IF('Gara 4 a.'!D13=" ",0,'Gara 4 a.'!D13))+(IF('Gara 5 a.'!D13=" ",0,'Gara 5 a.'!D13))+(IF('Gara 6 a.'!D13=" ",0,'Gara 6 a.'!D13))+(IF('Gara 7 a.'!D13=" ",0,'Gara 7 a.'!D13))+(IF('Gara 8 a.'!D13=" ",0,'Gara 8 a.'!D13))+(IF('Gara 9 a.'!D13=" ",0,'Gara 9 a.'!D13))+(IF('Gara 10 a.'!D13=" ",0,'Gara 10 a.'!D13))+(IF('Gara 11 a.'!D13=" ",0,'Gara 11 a.'!D13))</f>
        <v>1</v>
      </c>
      <c r="Q12" s="122">
        <f>(IF('Gara 2 a.'!E13=" ",0,'Gara 2 a.'!E13))+(IF('Gara 3 a.'!E13=" ",0,'Gara 3 a.'!E13))+(IF('Gara 4 a.'!E13=" ",0,'Gara 4 a.'!E13))+(IF('Gara 5 a.'!E13=" ",0,'Gara 5 a.'!E13))+(IF('Gara 6 a.'!E13=" ",0,'Gara 6 a.'!E13))+(IF('Gara 7 a.'!E13=" ",0,'Gara 7 a.'!E13))+(IF('Gara 8 a.'!E13=" ",0,'Gara 8 a.'!E13))+(IF('Gara 9 a.'!E13=" ",0,'Gara 9 a.'!E13))+(IF('Gara 10 a.'!E13=" ",0,'Gara 10 a.'!E13))+(IF('Gara 11 a.'!E13=" ",0,'Gara 11 a.'!E13))</f>
        <v>4</v>
      </c>
      <c r="R12" s="123">
        <f t="shared" si="2"/>
        <v>0.25</v>
      </c>
      <c r="S12" s="120"/>
      <c r="T12" s="124">
        <f>(IF('Gara 2 a.'!I13=" ",0,'Gara 2 a.'!I13))+(IF('Gara 3 a.'!I13=" ",0,'Gara 3 a.'!I13))+(IF('Gara 4 a.'!I13=" ",0,'Gara 4 a.'!I13))+(IF('Gara 5 a.'!I13=" ",0,'Gara 5 a.'!I13))+(IF('Gara 6 a.'!I13=" ",0,'Gara 6 a.'!I13))+(IF('Gara 7 a.'!I13=" ",0,'Gara 7 a.'!I13))+(IF('Gara 8 a.'!I13=" ",0,'Gara 8 a.'!I13))+(IF('Gara 9 a.'!I13=" ",0,'Gara 9 a.'!I13))+(IF('Gara 10 a.'!I13=" ",0,'Gara 10 a.'!I13))+(IF('Gara 11 a.'!I13=" ",0,'Gara 11 a.'!I13))</f>
        <v>1</v>
      </c>
      <c r="U12" s="125">
        <f>(IF('Gara 2 a.'!J13=" ",0,'Gara 2 a.'!J13))+(IF('Gara 3 a.'!J13=" ",0,'Gara 3 a.'!J13))+(IF('Gara 4 a.'!J13=" ",0,'Gara 4 a.'!J13))+(IF('Gara 5 a.'!J13=" ",0,'Gara 5 a.'!J13))+(IF('Gara 6 a.'!J13=" ",0,'Gara 6 a.'!J13))+(IF('Gara 7 a.'!J13=" ",0,'Gara 7 a.'!J13))+(IF('Gara 8 a.'!J13=" ",0,'Gara 8 a.'!J13))+(IF('Gara 9 a.'!J13=" ",0,'Gara 9 a.'!J13))+(IF('Gara 10 a.'!J13=" ",0,'Gara 10 a.'!J13))+(IF('Gara 11 a.'!J13=" ",0,'Gara 11 a.'!J13))</f>
        <v>2</v>
      </c>
      <c r="V12" s="123">
        <f t="shared" si="3"/>
        <v>0.5</v>
      </c>
      <c r="W12" s="120"/>
      <c r="X12" s="124">
        <f>(IF('Gara 2 a.'!N13=" ",0,'Gara 2 a.'!N13))+(IF('Gara 3 a.'!N13=" ",0,'Gara 3 a.'!N13))+(IF('Gara 4 a.'!N13=" ",0,'Gara 4 a.'!N13))+(IF('Gara 5 a.'!N13=" ",0,'Gara 5 a.'!N13))+(IF('Gara 6 a.'!N13=" ",0,'Gara 6 a.'!N13))+(IF('Gara 7 a.'!N13=" ",0,'Gara 7 a.'!N13))+(IF('Gara 8 a.'!N13=" ",0,'Gara 8 a.'!N13))+(IF('Gara 9 a.'!N13=" ",0,'Gara 9 a.'!N13))+(IF('Gara 10 a.'!N13=" ",0,'Gara 10 a.'!N13))+(IF('Gara 11 a.'!N13=" ",0,'Gara 11 a.'!N13))</f>
        <v>0</v>
      </c>
      <c r="Y12" s="125">
        <f>(IF('Gara 2 a.'!O13=" ",0,'Gara 2 a.'!O13))+(IF('Gara 3 a.'!O13=" ",0,'Gara 3 a.'!O13))+(IF('Gara 4 a.'!O13=" ",0,'Gara 4 a.'!O13))+(IF('Gara 5 a.'!O13=" ",0,'Gara 5 a.'!O13))+(IF('Gara 6 a.'!O13=" ",0,'Gara 6 a.'!O13))+(IF('Gara 7 a.'!O13=" ",0,'Gara 7 a.'!O13))+(IF('Gara 8 a.'!O13=" ",0,'Gara 8 a.'!O13))+(IF('Gara 9 a.'!O13=" ",0,'Gara 9 a.'!O13))+(IF('Gara 10 a.'!O13=" ",0,'Gara 10 a.'!O13))+(IF('Gara 11 a.'!O13=" ",0,'Gara 11 a.'!O13))</f>
        <v>1</v>
      </c>
      <c r="Z12" s="123">
        <f t="shared" si="4"/>
        <v>0</v>
      </c>
    </row>
    <row r="13" spans="1:26" ht="12.75">
      <c r="A13" s="17" t="s">
        <v>16</v>
      </c>
      <c r="B13" s="29"/>
      <c r="C13" s="114">
        <f>'Gara 2 a.'!S14+'Gara 3 a.'!S14+'Gara 4 a.'!S14+'Gara 5 a.'!S14+'Gara 6 a.'!S14+'Gara 7 a.'!S14+'Gara 8 a.'!S14+'Gara 9 a.'!S14+'Gara 10 a.'!S14+'Gara 11 a.'!S14</f>
        <v>4</v>
      </c>
      <c r="D13" s="114">
        <f>'Gara 2 a.'!T14+'Gara 3 a.'!T14+'Gara 4 a.'!T14+'Gara 5 a.'!T14+'Gara 6 a.'!T14+'Gara 7 a.'!T14+'Gara 8 a.'!T14+'Gara 9 a.'!T14+'Gara 10 a.'!T14+'Gara 11 a.'!T14</f>
        <v>8</v>
      </c>
      <c r="E13" s="115">
        <f t="shared" si="0"/>
        <v>4</v>
      </c>
      <c r="F13" s="114">
        <f>'Gara 2 a.'!V14+'Gara 3 a.'!V14+'Gara 4 a.'!V14+'Gara 5 a.'!V14+'Gara 6 a.'!V14+'Gara 7 a.'!V14+'Gara 8 a.'!V14+'Gara 9 a.'!V14+'Gara 10 a.'!V14+'Gara 11 a.'!V14</f>
        <v>3</v>
      </c>
      <c r="G13" s="114">
        <f>'Gara 2 a.'!W14+'Gara 3 a.'!W14+'Gara 4 a.'!W14+'Gara 5 a.'!W14+'Gara 6 a.'!W14+'Gara 7 a.'!W14+'Gara 8 a.'!W14+'Gara 9 a.'!W14+'Gara 10 a.'!W14+'Gara 11 a.'!W14</f>
        <v>1</v>
      </c>
      <c r="H13" s="114">
        <f>'Gara 2 a.'!X14+'Gara 3 a.'!X14+'Gara 4 a.'!X14+'Gara 5 a.'!X14+'Gara 6 a.'!X14+'Gara 7 a.'!X14+'Gara 8 a.'!X14+'Gara 9 a.'!X14+'Gara 10 a.'!X14+'Gara 11 a.'!X14</f>
        <v>0</v>
      </c>
      <c r="I13" s="116"/>
      <c r="J13" s="117">
        <f>COUNTA('Gara 2 a.'!B14,'Gara 3 a.'!B14,'Gara 4 a.'!B14,'Gara 5 a.'!B14,'Gara 6 a.'!B14,'Gara 7 a.'!B14,'Gara 8 a.'!B14,'Gara 9 a.'!B14,'Gara 10 a.'!B14,'Gara 11 a.'!B14)</f>
        <v>9</v>
      </c>
      <c r="K13" s="118" t="s">
        <v>8</v>
      </c>
      <c r="L13" s="119">
        <f>'Gara 2 a.'!AA14+'Gara 3 a.'!AA14+'Gara 4 a.'!AA14+'Gara 5 a.'!AA14+'Gara 6 a.'!AA14+'Gara 7 a.'!AA14+'Gara 8 a.'!AA14+'Gara 9 a.'!AA14+'Gara 10 a.'!AA14+'Gara 11 a.'!AA14</f>
        <v>6</v>
      </c>
      <c r="M13" s="118"/>
      <c r="N13" s="117">
        <f t="shared" si="1"/>
        <v>0.6666666666666666</v>
      </c>
      <c r="O13" s="120"/>
      <c r="P13" s="121">
        <f>(IF('Gara 2 a.'!D14=" ",0,'Gara 2 a.'!D14))+(IF('Gara 3 a.'!D14=" ",0,'Gara 3 a.'!D14))+(IF('Gara 4 a.'!D14=" ",0,'Gara 4 a.'!D14))+(IF('Gara 5 a.'!D14=" ",0,'Gara 5 a.'!D14))+(IF('Gara 6 a.'!D14=" ",0,'Gara 6 a.'!D14))+(IF('Gara 7 a.'!D14=" ",0,'Gara 7 a.'!D14))+(IF('Gara 8 a.'!D14=" ",0,'Gara 8 a.'!D14))+(IF('Gara 9 a.'!D14=" ",0,'Gara 9 a.'!D14))+(IF('Gara 10 a.'!D14=" ",0,'Gara 10 a.'!D14))+(IF('Gara 11 a.'!D14=" ",0,'Gara 11 a.'!D14))</f>
        <v>3</v>
      </c>
      <c r="Q13" s="122">
        <f>(IF('Gara 2 a.'!E14=" ",0,'Gara 2 a.'!E14))+(IF('Gara 3 a.'!E14=" ",0,'Gara 3 a.'!E14))+(IF('Gara 4 a.'!E14=" ",0,'Gara 4 a.'!E14))+(IF('Gara 5 a.'!E14=" ",0,'Gara 5 a.'!E14))+(IF('Gara 6 a.'!E14=" ",0,'Gara 6 a.'!E14))+(IF('Gara 7 a.'!E14=" ",0,'Gara 7 a.'!E14))+(IF('Gara 8 a.'!E14=" ",0,'Gara 8 a.'!E14))+(IF('Gara 9 a.'!E14=" ",0,'Gara 9 a.'!E14))+(IF('Gara 10 a.'!E14=" ",0,'Gara 10 a.'!E14))+(IF('Gara 11 a.'!E14=" ",0,'Gara 11 a.'!E14))</f>
        <v>18</v>
      </c>
      <c r="R13" s="123">
        <f t="shared" si="2"/>
        <v>0.16666666666666666</v>
      </c>
      <c r="S13" s="120"/>
      <c r="T13" s="124">
        <f>(IF('Gara 2 a.'!I14=" ",0,'Gara 2 a.'!I14))+(IF('Gara 3 a.'!I14=" ",0,'Gara 3 a.'!I14))+(IF('Gara 4 a.'!I14=" ",0,'Gara 4 a.'!I14))+(IF('Gara 5 a.'!I14=" ",0,'Gara 5 a.'!I14))+(IF('Gara 6 a.'!I14=" ",0,'Gara 6 a.'!I14))+(IF('Gara 7 a.'!I14=" ",0,'Gara 7 a.'!I14))+(IF('Gara 8 a.'!I14=" ",0,'Gara 8 a.'!I14))+(IF('Gara 9 a.'!I14=" ",0,'Gara 9 a.'!I14))+(IF('Gara 10 a.'!I14=" ",0,'Gara 10 a.'!I14))+(IF('Gara 11 a.'!I14=" ",0,'Gara 11 a.'!I14))</f>
        <v>0</v>
      </c>
      <c r="U13" s="125">
        <f>(IF('Gara 2 a.'!J14=" ",0,'Gara 2 a.'!J14))+(IF('Gara 3 a.'!J14=" ",0,'Gara 3 a.'!J14))+(IF('Gara 4 a.'!J14=" ",0,'Gara 4 a.'!J14))+(IF('Gara 5 a.'!J14=" ",0,'Gara 5 a.'!J14))+(IF('Gara 6 a.'!J14=" ",0,'Gara 6 a.'!J14))+(IF('Gara 7 a.'!J14=" ",0,'Gara 7 a.'!J14))+(IF('Gara 8 a.'!J14=" ",0,'Gara 8 a.'!J14))+(IF('Gara 9 a.'!J14=" ",0,'Gara 9 a.'!J14))+(IF('Gara 10 a.'!J14=" ",0,'Gara 10 a.'!J14))+(IF('Gara 11 a.'!J14=" ",0,'Gara 11 a.'!J14))</f>
        <v>2</v>
      </c>
      <c r="V13" s="123">
        <f t="shared" si="3"/>
        <v>0</v>
      </c>
      <c r="W13" s="120"/>
      <c r="X13" s="124">
        <f>(IF('Gara 2 a.'!N14=" ",0,'Gara 2 a.'!N14))+(IF('Gara 3 a.'!N14=" ",0,'Gara 3 a.'!N14))+(IF('Gara 4 a.'!N14=" ",0,'Gara 4 a.'!N14))+(IF('Gara 5 a.'!N14=" ",0,'Gara 5 a.'!N14))+(IF('Gara 6 a.'!N14=" ",0,'Gara 6 a.'!N14))+(IF('Gara 7 a.'!N14=" ",0,'Gara 7 a.'!N14))+(IF('Gara 8 a.'!N14=" ",0,'Gara 8 a.'!N14))+(IF('Gara 9 a.'!N14=" ",0,'Gara 9 a.'!N14))+(IF('Gara 10 a.'!N14=" ",0,'Gara 10 a.'!N14))+(IF('Gara 11 a.'!N14=" ",0,'Gara 11 a.'!N14))</f>
        <v>0</v>
      </c>
      <c r="Y13" s="125">
        <f>(IF('Gara 2 a.'!O14=" ",0,'Gara 2 a.'!O14))+(IF('Gara 3 a.'!O14=" ",0,'Gara 3 a.'!O14))+(IF('Gara 4 a.'!O14=" ",0,'Gara 4 a.'!O14))+(IF('Gara 5 a.'!O14=" ",0,'Gara 5 a.'!O14))+(IF('Gara 6 a.'!O14=" ",0,'Gara 6 a.'!O14))+(IF('Gara 7 a.'!O14=" ",0,'Gara 7 a.'!O14))+(IF('Gara 8 a.'!O14=" ",0,'Gara 8 a.'!O14))+(IF('Gara 9 a.'!O14=" ",0,'Gara 9 a.'!O14))+(IF('Gara 10 a.'!O14=" ",0,'Gara 10 a.'!O14))+(IF('Gara 11 a.'!O14=" ",0,'Gara 11 a.'!O14))</f>
        <v>0</v>
      </c>
      <c r="Z13" s="123">
        <f t="shared" si="4"/>
        <v>0</v>
      </c>
    </row>
    <row r="14" spans="1:26" ht="12.75">
      <c r="A14" s="17" t="s">
        <v>17</v>
      </c>
      <c r="B14" s="29"/>
      <c r="C14" s="114">
        <f>'Gara 2 a.'!S15+'Gara 3 a.'!S15+'Gara 4 a.'!S15+'Gara 5 a.'!S15+'Gara 6 a.'!S15+'Gara 7 a.'!S15+'Gara 8 a.'!S15+'Gara 9 a.'!S15+'Gara 10 a.'!S15+'Gara 11 a.'!S15</f>
        <v>2</v>
      </c>
      <c r="D14" s="114">
        <f>'Gara 2 a.'!T15+'Gara 3 a.'!T15+'Gara 4 a.'!T15+'Gara 5 a.'!T15+'Gara 6 a.'!T15+'Gara 7 a.'!T15+'Gara 8 a.'!T15+'Gara 9 a.'!T15+'Gara 10 a.'!T15+'Gara 11 a.'!T15</f>
        <v>1</v>
      </c>
      <c r="E14" s="115">
        <f t="shared" si="0"/>
        <v>-1</v>
      </c>
      <c r="F14" s="114">
        <f>'Gara 2 a.'!V15+'Gara 3 a.'!V15+'Gara 4 a.'!V15+'Gara 5 a.'!V15+'Gara 6 a.'!V15+'Gara 7 a.'!V15+'Gara 8 a.'!V15+'Gara 9 a.'!V15+'Gara 10 a.'!V15+'Gara 11 a.'!V15</f>
        <v>3</v>
      </c>
      <c r="G14" s="114">
        <f>'Gara 2 a.'!W15+'Gara 3 a.'!W15+'Gara 4 a.'!W15+'Gara 5 a.'!W15+'Gara 6 a.'!W15+'Gara 7 a.'!W15+'Gara 8 a.'!W15+'Gara 9 a.'!W15+'Gara 10 a.'!W15+'Gara 11 a.'!W15</f>
        <v>0</v>
      </c>
      <c r="H14" s="114">
        <f>'Gara 2 a.'!X15+'Gara 3 a.'!X15+'Gara 4 a.'!X15+'Gara 5 a.'!X15+'Gara 6 a.'!X15+'Gara 7 a.'!X15+'Gara 8 a.'!X15+'Gara 9 a.'!X15+'Gara 10 a.'!X15+'Gara 11 a.'!X15</f>
        <v>0</v>
      </c>
      <c r="I14" s="116"/>
      <c r="J14" s="117">
        <f>COUNTA('Gara 2 a.'!B15,'Gara 3 a.'!B15,'Gara 4 a.'!B15,'Gara 5 a.'!B15,'Gara 6 a.'!B15,'Gara 7 a.'!B15,'Gara 8 a.'!B15,'Gara 9 a.'!B15,'Gara 10 a.'!B15,'Gara 11 a.'!B15)</f>
        <v>10</v>
      </c>
      <c r="K14" s="118" t="s">
        <v>8</v>
      </c>
      <c r="L14" s="119">
        <f>'Gara 2 a.'!AA15+'Gara 3 a.'!AA15+'Gara 4 a.'!AA15+'Gara 5 a.'!AA15+'Gara 6 a.'!AA15+'Gara 7 a.'!AA15+'Gara 8 a.'!AA15+'Gara 9 a.'!AA15+'Gara 10 a.'!AA15+'Gara 11 a.'!AA15</f>
        <v>4</v>
      </c>
      <c r="M14" s="118"/>
      <c r="N14" s="117">
        <f t="shared" si="1"/>
        <v>0.4</v>
      </c>
      <c r="O14" s="120"/>
      <c r="P14" s="121">
        <f>(IF('Gara 2 a.'!D15=" ",0,'Gara 2 a.'!D15))+(IF('Gara 3 a.'!D15=" ",0,'Gara 3 a.'!D15))+(IF('Gara 4 a.'!D15=" ",0,'Gara 4 a.'!D15))+(IF('Gara 5 a.'!D15=" ",0,'Gara 5 a.'!D15))+(IF('Gara 6 a.'!D15=" ",0,'Gara 6 a.'!D15))+(IF('Gara 7 a.'!D15=" ",0,'Gara 7 a.'!D15))+(IF('Gara 8 a.'!D15=" ",0,'Gara 8 a.'!D15))+(IF('Gara 9 a.'!D15=" ",0,'Gara 9 a.'!D15))+(IF('Gara 10 a.'!D15=" ",0,'Gara 10 a.'!D15))+(IF('Gara 11 a.'!D15=" ",0,'Gara 11 a.'!D15))</f>
        <v>2</v>
      </c>
      <c r="Q14" s="122">
        <f>(IF('Gara 2 a.'!E15=" ",0,'Gara 2 a.'!E15))+(IF('Gara 3 a.'!E15=" ",0,'Gara 3 a.'!E15))+(IF('Gara 4 a.'!E15=" ",0,'Gara 4 a.'!E15))+(IF('Gara 5 a.'!E15=" ",0,'Gara 5 a.'!E15))+(IF('Gara 6 a.'!E15=" ",0,'Gara 6 a.'!E15))+(IF('Gara 7 a.'!E15=" ",0,'Gara 7 a.'!E15))+(IF('Gara 8 a.'!E15=" ",0,'Gara 8 a.'!E15))+(IF('Gara 9 a.'!E15=" ",0,'Gara 9 a.'!E15))+(IF('Gara 10 a.'!E15=" ",0,'Gara 10 a.'!E15))+(IF('Gara 11 a.'!E15=" ",0,'Gara 11 a.'!E15))</f>
        <v>9</v>
      </c>
      <c r="R14" s="123">
        <f t="shared" si="2"/>
        <v>0.2222222222222222</v>
      </c>
      <c r="S14" s="120"/>
      <c r="T14" s="124">
        <f>(IF('Gara 2 a.'!I15=" ",0,'Gara 2 a.'!I15))+(IF('Gara 3 a.'!I15=" ",0,'Gara 3 a.'!I15))+(IF('Gara 4 a.'!I15=" ",0,'Gara 4 a.'!I15))+(IF('Gara 5 a.'!I15=" ",0,'Gara 5 a.'!I15))+(IF('Gara 6 a.'!I15=" ",0,'Gara 6 a.'!I15))+(IF('Gara 7 a.'!I15=" ",0,'Gara 7 a.'!I15))+(IF('Gara 8 a.'!I15=" ",0,'Gara 8 a.'!I15))+(IF('Gara 9 a.'!I15=" ",0,'Gara 9 a.'!I15))+(IF('Gara 10 a.'!I15=" ",0,'Gara 10 a.'!I15))+(IF('Gara 11 a.'!I15=" ",0,'Gara 11 a.'!I15))</f>
        <v>0</v>
      </c>
      <c r="U14" s="125">
        <f>(IF('Gara 2 a.'!J15=" ",0,'Gara 2 a.'!J15))+(IF('Gara 3 a.'!J15=" ",0,'Gara 3 a.'!J15))+(IF('Gara 4 a.'!J15=" ",0,'Gara 4 a.'!J15))+(IF('Gara 5 a.'!J15=" ",0,'Gara 5 a.'!J15))+(IF('Gara 6 a.'!J15=" ",0,'Gara 6 a.'!J15))+(IF('Gara 7 a.'!J15=" ",0,'Gara 7 a.'!J15))+(IF('Gara 8 a.'!J15=" ",0,'Gara 8 a.'!J15))+(IF('Gara 9 a.'!J15=" ",0,'Gara 9 a.'!J15))+(IF('Gara 10 a.'!J15=" ",0,'Gara 10 a.'!J15))+(IF('Gara 11 a.'!J15=" ",0,'Gara 11 a.'!J15))</f>
        <v>0</v>
      </c>
      <c r="V14" s="123">
        <f t="shared" si="3"/>
        <v>0</v>
      </c>
      <c r="W14" s="120"/>
      <c r="X14" s="124">
        <f>(IF('Gara 2 a.'!N15=" ",0,'Gara 2 a.'!N15))+(IF('Gara 3 a.'!N15=" ",0,'Gara 3 a.'!N15))+(IF('Gara 4 a.'!N15=" ",0,'Gara 4 a.'!N15))+(IF('Gara 5 a.'!N15=" ",0,'Gara 5 a.'!N15))+(IF('Gara 6 a.'!N15=" ",0,'Gara 6 a.'!N15))+(IF('Gara 7 a.'!N15=" ",0,'Gara 7 a.'!N15))+(IF('Gara 8 a.'!N15=" ",0,'Gara 8 a.'!N15))+(IF('Gara 9 a.'!N15=" ",0,'Gara 9 a.'!N15))+(IF('Gara 10 a.'!N15=" ",0,'Gara 10 a.'!N15))+(IF('Gara 11 a.'!N15=" ",0,'Gara 11 a.'!N15))</f>
        <v>0</v>
      </c>
      <c r="Y14" s="125">
        <f>(IF('Gara 2 a.'!O15=" ",0,'Gara 2 a.'!O15))+(IF('Gara 3 a.'!O15=" ",0,'Gara 3 a.'!O15))+(IF('Gara 4 a.'!O15=" ",0,'Gara 4 a.'!O15))+(IF('Gara 5 a.'!O15=" ",0,'Gara 5 a.'!O15))+(IF('Gara 6 a.'!O15=" ",0,'Gara 6 a.'!O15))+(IF('Gara 7 a.'!O15=" ",0,'Gara 7 a.'!O15))+(IF('Gara 8 a.'!O15=" ",0,'Gara 8 a.'!O15))+(IF('Gara 9 a.'!O15=" ",0,'Gara 9 a.'!O15))+(IF('Gara 10 a.'!O15=" ",0,'Gara 10 a.'!O15))+(IF('Gara 11 a.'!O15=" ",0,'Gara 11 a.'!O15))</f>
        <v>0</v>
      </c>
      <c r="Z14" s="123">
        <f t="shared" si="4"/>
        <v>0</v>
      </c>
    </row>
    <row r="15" spans="1:26" ht="12.75">
      <c r="A15" s="17" t="s">
        <v>18</v>
      </c>
      <c r="B15" s="29"/>
      <c r="C15" s="114">
        <f>'Gara 2 a.'!S16+'Gara 3 a.'!S16+'Gara 4 a.'!S16+'Gara 5 a.'!S16+'Gara 6 a.'!S16+'Gara 7 a.'!S16+'Gara 8 a.'!S16+'Gara 9 a.'!S16+'Gara 10 a.'!S16+'Gara 11 a.'!S16</f>
        <v>28</v>
      </c>
      <c r="D15" s="114">
        <f>'Gara 2 a.'!T16+'Gara 3 a.'!T16+'Gara 4 a.'!T16+'Gara 5 a.'!T16+'Gara 6 a.'!T16+'Gara 7 a.'!T16+'Gara 8 a.'!T16+'Gara 9 a.'!T16+'Gara 10 a.'!T16+'Gara 11 a.'!T16</f>
        <v>19</v>
      </c>
      <c r="E15" s="115">
        <f t="shared" si="0"/>
        <v>-9</v>
      </c>
      <c r="F15" s="114">
        <f>'Gara 2 a.'!V16+'Gara 3 a.'!V16+'Gara 4 a.'!V16+'Gara 5 a.'!V16+'Gara 6 a.'!V16+'Gara 7 a.'!V16+'Gara 8 a.'!V16+'Gara 9 a.'!V16+'Gara 10 a.'!V16+'Gara 11 a.'!V16</f>
        <v>35</v>
      </c>
      <c r="G15" s="114">
        <f>'Gara 2 a.'!W16+'Gara 3 a.'!W16+'Gara 4 a.'!W16+'Gara 5 a.'!W16+'Gara 6 a.'!W16+'Gara 7 a.'!W16+'Gara 8 a.'!W16+'Gara 9 a.'!W16+'Gara 10 a.'!W16+'Gara 11 a.'!W16</f>
        <v>3</v>
      </c>
      <c r="H15" s="114">
        <f>'Gara 2 a.'!X16+'Gara 3 a.'!X16+'Gara 4 a.'!X16+'Gara 5 a.'!X16+'Gara 6 a.'!X16+'Gara 7 a.'!X16+'Gara 8 a.'!X16+'Gara 9 a.'!X16+'Gara 10 a.'!X16+'Gara 11 a.'!X16</f>
        <v>1</v>
      </c>
      <c r="I15" s="116"/>
      <c r="J15" s="117">
        <f>COUNTA('Gara 2 a.'!B16,'Gara 3 a.'!B16,'Gara 4 a.'!B16,'Gara 5 a.'!B16,'Gara 6 a.'!B16,'Gara 7 a.'!B16,'Gara 8 a.'!B16,'Gara 9 a.'!B16,'Gara 10 a.'!B16,'Gara 11 a.'!B16)</f>
        <v>10</v>
      </c>
      <c r="K15" s="118" t="s">
        <v>8</v>
      </c>
      <c r="L15" s="119">
        <f>'Gara 2 a.'!AA16+'Gara 3 a.'!AA16+'Gara 4 a.'!AA16+'Gara 5 a.'!AA16+'Gara 6 a.'!AA16+'Gara 7 a.'!AA16+'Gara 8 a.'!AA16+'Gara 9 a.'!AA16+'Gara 10 a.'!AA16+'Gara 11 a.'!AA16</f>
        <v>86</v>
      </c>
      <c r="M15" s="118"/>
      <c r="N15" s="117">
        <f t="shared" si="1"/>
        <v>8.6</v>
      </c>
      <c r="O15" s="120"/>
      <c r="P15" s="121">
        <f>(IF('Gara 2 a.'!D16=" ",0,'Gara 2 a.'!D16))+(IF('Gara 3 a.'!D16=" ",0,'Gara 3 a.'!D16))+(IF('Gara 4 a.'!D16=" ",0,'Gara 4 a.'!D16))+(IF('Gara 5 a.'!D16=" ",0,'Gara 5 a.'!D16))+(IF('Gara 6 a.'!D16=" ",0,'Gara 6 a.'!D16))+(IF('Gara 7 a.'!D16=" ",0,'Gara 7 a.'!D16))+(IF('Gara 8 a.'!D16=" ",0,'Gara 8 a.'!D16))+(IF('Gara 9 a.'!D16=" ",0,'Gara 9 a.'!D16))+(IF('Gara 10 a.'!D16=" ",0,'Gara 10 a.'!D16))+(IF('Gara 11 a.'!D16=" ",0,'Gara 11 a.'!D16))</f>
        <v>29</v>
      </c>
      <c r="Q15" s="122">
        <f>(IF('Gara 2 a.'!E16=" ",0,'Gara 2 a.'!E16))+(IF('Gara 3 a.'!E16=" ",0,'Gara 3 a.'!E16))+(IF('Gara 4 a.'!E16=" ",0,'Gara 4 a.'!E16))+(IF('Gara 5 a.'!E16=" ",0,'Gara 5 a.'!E16))+(IF('Gara 6 a.'!E16=" ",0,'Gara 6 a.'!E16))+(IF('Gara 7 a.'!E16=" ",0,'Gara 7 a.'!E16))+(IF('Gara 8 a.'!E16=" ",0,'Gara 8 a.'!E16))+(IF('Gara 9 a.'!E16=" ",0,'Gara 9 a.'!E16))+(IF('Gara 10 a.'!E16=" ",0,'Gara 10 a.'!E16))+(IF('Gara 11 a.'!E16=" ",0,'Gara 11 a.'!E16))</f>
        <v>119</v>
      </c>
      <c r="R15" s="123">
        <f t="shared" si="2"/>
        <v>0.24369747899159663</v>
      </c>
      <c r="S15" s="120"/>
      <c r="T15" s="124">
        <f>(IF('Gara 2 a.'!I16=" ",0,'Gara 2 a.'!I16))+(IF('Gara 3 a.'!I16=" ",0,'Gara 3 a.'!I16))+(IF('Gara 4 a.'!I16=" ",0,'Gara 4 a.'!I16))+(IF('Gara 5 a.'!I16=" ",0,'Gara 5 a.'!I16))+(IF('Gara 6 a.'!I16=" ",0,'Gara 6 a.'!I16))+(IF('Gara 7 a.'!I16=" ",0,'Gara 7 a.'!I16))+(IF('Gara 8 a.'!I16=" ",0,'Gara 8 a.'!I16))+(IF('Gara 9 a.'!I16=" ",0,'Gara 9 a.'!I16))+(IF('Gara 10 a.'!I16=" ",0,'Gara 10 a.'!I16))+(IF('Gara 11 a.'!I16=" ",0,'Gara 11 a.'!I16))</f>
        <v>22</v>
      </c>
      <c r="U15" s="125">
        <f>(IF('Gara 2 a.'!J16=" ",0,'Gara 2 a.'!J16))+(IF('Gara 3 a.'!J16=" ",0,'Gara 3 a.'!J16))+(IF('Gara 4 a.'!J16=" ",0,'Gara 4 a.'!J16))+(IF('Gara 5 a.'!J16=" ",0,'Gara 5 a.'!J16))+(IF('Gara 6 a.'!J16=" ",0,'Gara 6 a.'!J16))+(IF('Gara 7 a.'!J16=" ",0,'Gara 7 a.'!J16))+(IF('Gara 8 a.'!J16=" ",0,'Gara 8 a.'!J16))+(IF('Gara 9 a.'!J16=" ",0,'Gara 9 a.'!J16))+(IF('Gara 10 a.'!J16=" ",0,'Gara 10 a.'!J16))+(IF('Gara 11 a.'!J16=" ",0,'Gara 11 a.'!J16))</f>
        <v>39</v>
      </c>
      <c r="V15" s="123">
        <f t="shared" si="3"/>
        <v>0.5641025641025641</v>
      </c>
      <c r="W15" s="120"/>
      <c r="X15" s="124">
        <f>(IF('Gara 2 a.'!N16=" ",0,'Gara 2 a.'!N16))+(IF('Gara 3 a.'!N16=" ",0,'Gara 3 a.'!N16))+(IF('Gara 4 a.'!N16=" ",0,'Gara 4 a.'!N16))+(IF('Gara 5 a.'!N16=" ",0,'Gara 5 a.'!N16))+(IF('Gara 6 a.'!N16=" ",0,'Gara 6 a.'!N16))+(IF('Gara 7 a.'!N16=" ",0,'Gara 7 a.'!N16))+(IF('Gara 8 a.'!N16=" ",0,'Gara 8 a.'!N16))+(IF('Gara 9 a.'!N16=" ",0,'Gara 9 a.'!N16))+(IF('Gara 10 a.'!N16=" ",0,'Gara 10 a.'!N16))+(IF('Gara 11 a.'!N16=" ",0,'Gara 11 a.'!N16))</f>
        <v>2</v>
      </c>
      <c r="Y15" s="125">
        <f>(IF('Gara 2 a.'!O16=" ",0,'Gara 2 a.'!O16))+(IF('Gara 3 a.'!O16=" ",0,'Gara 3 a.'!O16))+(IF('Gara 4 a.'!O16=" ",0,'Gara 4 a.'!O16))+(IF('Gara 5 a.'!O16=" ",0,'Gara 5 a.'!O16))+(IF('Gara 6 a.'!O16=" ",0,'Gara 6 a.'!O16))+(IF('Gara 7 a.'!O16=" ",0,'Gara 7 a.'!O16))+(IF('Gara 8 a.'!O16=" ",0,'Gara 8 a.'!O16))+(IF('Gara 9 a.'!O16=" ",0,'Gara 9 a.'!O16))+(IF('Gara 10 a.'!O16=" ",0,'Gara 10 a.'!O16))+(IF('Gara 11 a.'!O16=" ",0,'Gara 11 a.'!O16))</f>
        <v>10</v>
      </c>
      <c r="Z15" s="123">
        <f t="shared" si="4"/>
        <v>0.2</v>
      </c>
    </row>
    <row r="16" spans="1:26" ht="12.75">
      <c r="A16" s="17" t="s">
        <v>53</v>
      </c>
      <c r="B16" s="29"/>
      <c r="C16" s="114">
        <f>'Gara 2 a.'!S17+'Gara 3 a.'!S17+'Gara 4 a.'!S17+'Gara 5 a.'!S17+'Gara 6 a.'!S17+'Gara 7 a.'!S17+'Gara 8 a.'!S17+'Gara 9 a.'!S17+'Gara 10 a.'!S17+'Gara 11 a.'!S17</f>
        <v>16</v>
      </c>
      <c r="D16" s="114">
        <f>'Gara 2 a.'!T17+'Gara 3 a.'!T17+'Gara 4 a.'!T17+'Gara 5 a.'!T17+'Gara 6 a.'!T17+'Gara 7 a.'!T17+'Gara 8 a.'!T17+'Gara 9 a.'!T17+'Gara 10 a.'!T17+'Gara 11 a.'!T17</f>
        <v>12</v>
      </c>
      <c r="E16" s="115">
        <f t="shared" si="0"/>
        <v>-4</v>
      </c>
      <c r="F16" s="114">
        <f>'Gara 2 a.'!V17+'Gara 3 a.'!V17+'Gara 4 a.'!V17+'Gara 5 a.'!V17+'Gara 6 a.'!V17+'Gara 7 a.'!V17+'Gara 8 a.'!V17+'Gara 9 a.'!V17+'Gara 10 a.'!V17+'Gara 11 a.'!V17</f>
        <v>25</v>
      </c>
      <c r="G16" s="114">
        <f>'Gara 2 a.'!W17+'Gara 3 a.'!W17+'Gara 4 a.'!W17+'Gara 5 a.'!W17+'Gara 6 a.'!W17+'Gara 7 a.'!W17+'Gara 8 a.'!W17+'Gara 9 a.'!W17+'Gara 10 a.'!W17+'Gara 11 a.'!W17</f>
        <v>5</v>
      </c>
      <c r="H16" s="114">
        <f>'Gara 2 a.'!X17+'Gara 3 a.'!X17+'Gara 4 a.'!X17+'Gara 5 a.'!X17+'Gara 6 a.'!X17+'Gara 7 a.'!X17+'Gara 8 a.'!X17+'Gara 9 a.'!X17+'Gara 10 a.'!X17+'Gara 11 a.'!X17</f>
        <v>2</v>
      </c>
      <c r="I16" s="116"/>
      <c r="J16" s="117">
        <f>COUNTA('Gara 2 a.'!B17,'Gara 3 a.'!B17,'Gara 4 a.'!B17,'Gara 5 a.'!B17,'Gara 6 a.'!B17,'Gara 7 a.'!B17,'Gara 8 a.'!B17,'Gara 9 a.'!B17,'Gara 10 a.'!B17,'Gara 11 a.'!B17)</f>
        <v>10</v>
      </c>
      <c r="K16" s="118" t="s">
        <v>8</v>
      </c>
      <c r="L16" s="119">
        <f>'Gara 2 a.'!AA17+'Gara 3 a.'!AA17+'Gara 4 a.'!AA17+'Gara 5 a.'!AA17+'Gara 6 a.'!AA17+'Gara 7 a.'!AA17+'Gara 8 a.'!AA17+'Gara 9 a.'!AA17+'Gara 10 a.'!AA17+'Gara 11 a.'!AA17</f>
        <v>27</v>
      </c>
      <c r="M16" s="118"/>
      <c r="N16" s="117">
        <f t="shared" si="1"/>
        <v>2.7</v>
      </c>
      <c r="O16" s="120"/>
      <c r="P16" s="121">
        <f>(IF('Gara 2 a.'!D17=" ",0,'Gara 2 a.'!D17))+(IF('Gara 3 a.'!D17=" ",0,'Gara 3 a.'!D17))+(IF('Gara 4 a.'!D17=" ",0,'Gara 4 a.'!D17))+(IF('Gara 5 a.'!D17=" ",0,'Gara 5 a.'!D17))+(IF('Gara 6 a.'!D17=" ",0,'Gara 6 a.'!D17))+(IF('Gara 7 a.'!D17=" ",0,'Gara 7 a.'!D17))+(IF('Gara 8 a.'!D17=" ",0,'Gara 8 a.'!D17))+(IF('Gara 9 a.'!D17=" ",0,'Gara 9 a.'!D17))+(IF('Gara 10 a.'!D17=" ",0,'Gara 10 a.'!D17))+(IF('Gara 11 a.'!D17=" ",0,'Gara 11 a.'!D17))</f>
        <v>10</v>
      </c>
      <c r="Q16" s="122">
        <f>(IF('Gara 2 a.'!E17=" ",0,'Gara 2 a.'!E17))+(IF('Gara 3 a.'!E17=" ",0,'Gara 3 a.'!E17))+(IF('Gara 4 a.'!E17=" ",0,'Gara 4 a.'!E17))+(IF('Gara 5 a.'!E17=" ",0,'Gara 5 a.'!E17))+(IF('Gara 6 a.'!E17=" ",0,'Gara 6 a.'!E17))+(IF('Gara 7 a.'!E17=" ",0,'Gara 7 a.'!E17))+(IF('Gara 8 a.'!E17=" ",0,'Gara 8 a.'!E17))+(IF('Gara 9 a.'!E17=" ",0,'Gara 9 a.'!E17))+(IF('Gara 10 a.'!E17=" ",0,'Gara 10 a.'!E17))+(IF('Gara 11 a.'!E17=" ",0,'Gara 11 a.'!E17))</f>
        <v>31</v>
      </c>
      <c r="R16" s="123">
        <f t="shared" si="2"/>
        <v>0.3225806451612903</v>
      </c>
      <c r="S16" s="120"/>
      <c r="T16" s="124">
        <f>(IF('Gara 2 a.'!I17=" ",0,'Gara 2 a.'!I17))+(IF('Gara 3 a.'!I17=" ",0,'Gara 3 a.'!I17))+(IF('Gara 4 a.'!I17=" ",0,'Gara 4 a.'!I17))+(IF('Gara 5 a.'!I17=" ",0,'Gara 5 a.'!I17))+(IF('Gara 6 a.'!I17=" ",0,'Gara 6 a.'!I17))+(IF('Gara 7 a.'!I17=" ",0,'Gara 7 a.'!I17))+(IF('Gara 8 a.'!I17=" ",0,'Gara 8 a.'!I17))+(IF('Gara 9 a.'!I17=" ",0,'Gara 9 a.'!I17))+(IF('Gara 10 a.'!I17=" ",0,'Gara 10 a.'!I17))+(IF('Gara 11 a.'!I17=" ",0,'Gara 11 a.'!I17))</f>
        <v>7</v>
      </c>
      <c r="U16" s="125">
        <f>(IF('Gara 2 a.'!J17=" ",0,'Gara 2 a.'!J17))+(IF('Gara 3 a.'!J17=" ",0,'Gara 3 a.'!J17))+(IF('Gara 4 a.'!J17=" ",0,'Gara 4 a.'!J17))+(IF('Gara 5 a.'!J17=" ",0,'Gara 5 a.'!J17))+(IF('Gara 6 a.'!J17=" ",0,'Gara 6 a.'!J17))+(IF('Gara 7 a.'!J17=" ",0,'Gara 7 a.'!J17))+(IF('Gara 8 a.'!J17=" ",0,'Gara 8 a.'!J17))+(IF('Gara 9 a.'!J17=" ",0,'Gara 9 a.'!J17))+(IF('Gara 10 a.'!J17=" ",0,'Gara 10 a.'!J17))+(IF('Gara 11 a.'!J17=" ",0,'Gara 11 a.'!J17))</f>
        <v>22</v>
      </c>
      <c r="V16" s="123">
        <f t="shared" si="3"/>
        <v>0.3181818181818182</v>
      </c>
      <c r="W16" s="120"/>
      <c r="X16" s="124">
        <f>(IF('Gara 2 a.'!N17=" ",0,'Gara 2 a.'!N17))+(IF('Gara 3 a.'!N17=" ",0,'Gara 3 a.'!N17))+(IF('Gara 4 a.'!N17=" ",0,'Gara 4 a.'!N17))+(IF('Gara 5 a.'!N17=" ",0,'Gara 5 a.'!N17))+(IF('Gara 6 a.'!N17=" ",0,'Gara 6 a.'!N17))+(IF('Gara 7 a.'!N17=" ",0,'Gara 7 a.'!N17))+(IF('Gara 8 a.'!N17=" ",0,'Gara 8 a.'!N17))+(IF('Gara 9 a.'!N17=" ",0,'Gara 9 a.'!N17))+(IF('Gara 10 a.'!N17=" ",0,'Gara 10 a.'!N17))+(IF('Gara 11 a.'!N17=" ",0,'Gara 11 a.'!N17))</f>
        <v>0</v>
      </c>
      <c r="Y16" s="125">
        <f>(IF('Gara 2 a.'!O17=" ",0,'Gara 2 a.'!O17))+(IF('Gara 3 a.'!O17=" ",0,'Gara 3 a.'!O17))+(IF('Gara 4 a.'!O17=" ",0,'Gara 4 a.'!O17))+(IF('Gara 5 a.'!O17=" ",0,'Gara 5 a.'!O17))+(IF('Gara 6 a.'!O17=" ",0,'Gara 6 a.'!O17))+(IF('Gara 7 a.'!O17=" ",0,'Gara 7 a.'!O17))+(IF('Gara 8 a.'!O17=" ",0,'Gara 8 a.'!O17))+(IF('Gara 9 a.'!O17=" ",0,'Gara 9 a.'!O17))+(IF('Gara 10 a.'!O17=" ",0,'Gara 10 a.'!O17))+(IF('Gara 11 a.'!O17=" ",0,'Gara 11 a.'!O17))</f>
        <v>1</v>
      </c>
      <c r="Z16" s="123">
        <f t="shared" si="4"/>
        <v>0</v>
      </c>
    </row>
    <row r="17" spans="1:26" ht="12.75">
      <c r="A17" s="17" t="s">
        <v>19</v>
      </c>
      <c r="B17" s="29"/>
      <c r="C17" s="114">
        <f>'Gara 2 a.'!S18+'Gara 3 a.'!S18+'Gara 4 a.'!S18+'Gara 5 a.'!S18+'Gara 6 a.'!S18+'Gara 7 a.'!S18+'Gara 8 a.'!S18+'Gara 9 a.'!S18+'Gara 10 a.'!S18+'Gara 11 a.'!S18</f>
        <v>7</v>
      </c>
      <c r="D17" s="114">
        <f>'Gara 2 a.'!T18+'Gara 3 a.'!T18+'Gara 4 a.'!T18+'Gara 5 a.'!T18+'Gara 6 a.'!T18+'Gara 7 a.'!T18+'Gara 8 a.'!T18+'Gara 9 a.'!T18+'Gara 10 a.'!T18+'Gara 11 a.'!T18</f>
        <v>7</v>
      </c>
      <c r="E17" s="115">
        <f t="shared" si="0"/>
        <v>0</v>
      </c>
      <c r="F17" s="114">
        <f>'Gara 2 a.'!V18+'Gara 3 a.'!V18+'Gara 4 a.'!V18+'Gara 5 a.'!V18+'Gara 6 a.'!V18+'Gara 7 a.'!V18+'Gara 8 a.'!V18+'Gara 9 a.'!V18+'Gara 10 a.'!V18+'Gara 11 a.'!V18</f>
        <v>14</v>
      </c>
      <c r="G17" s="114">
        <f>'Gara 2 a.'!W18+'Gara 3 a.'!W18+'Gara 4 a.'!W18+'Gara 5 a.'!W18+'Gara 6 a.'!W18+'Gara 7 a.'!W18+'Gara 8 a.'!W18+'Gara 9 a.'!W18+'Gara 10 a.'!W18+'Gara 11 a.'!W18</f>
        <v>1</v>
      </c>
      <c r="H17" s="114">
        <f>'Gara 2 a.'!X18+'Gara 3 a.'!X18+'Gara 4 a.'!X18+'Gara 5 a.'!X18+'Gara 6 a.'!X18+'Gara 7 a.'!X18+'Gara 8 a.'!X18+'Gara 9 a.'!X18+'Gara 10 a.'!X18+'Gara 11 a.'!X18</f>
        <v>2</v>
      </c>
      <c r="I17" s="116"/>
      <c r="J17" s="117">
        <f>COUNTA('Gara 2 a.'!B18,'Gara 3 a.'!B18,'Gara 4 a.'!B18,'Gara 5 a.'!B18,'Gara 6 a.'!B18,'Gara 7 a.'!B18,'Gara 8 a.'!B18,'Gara 9 a.'!B18,'Gara 10 a.'!B18,'Gara 11 a.'!B18)</f>
        <v>8</v>
      </c>
      <c r="K17" s="118" t="s">
        <v>8</v>
      </c>
      <c r="L17" s="119">
        <f>'Gara 2 a.'!AA18+'Gara 3 a.'!AA18+'Gara 4 a.'!AA18+'Gara 5 a.'!AA18+'Gara 6 a.'!AA18+'Gara 7 a.'!AA18+'Gara 8 a.'!AA18+'Gara 9 a.'!AA18+'Gara 10 a.'!AA18+'Gara 11 a.'!AA18</f>
        <v>20</v>
      </c>
      <c r="M17" s="118"/>
      <c r="N17" s="117">
        <f t="shared" si="1"/>
        <v>2.5</v>
      </c>
      <c r="O17" s="120"/>
      <c r="P17" s="121">
        <f>(IF('Gara 2 a.'!D18=" ",0,'Gara 2 a.'!D18))+(IF('Gara 3 a.'!D18=" ",0,'Gara 3 a.'!D18))+(IF('Gara 4 a.'!D18=" ",0,'Gara 4 a.'!D18))+(IF('Gara 5 a.'!D18=" ",0,'Gara 5 a.'!D18))+(IF('Gara 6 a.'!D18=" ",0,'Gara 6 a.'!D18))+(IF('Gara 7 a.'!D18=" ",0,'Gara 7 a.'!D18))+(IF('Gara 8 a.'!D18=" ",0,'Gara 8 a.'!D18))+(IF('Gara 9 a.'!D18=" ",0,'Gara 9 a.'!D18))+(IF('Gara 10 a.'!D18=" ",0,'Gara 10 a.'!D18))+(IF('Gara 11 a.'!D18=" ",0,'Gara 11 a.'!D18))</f>
        <v>9</v>
      </c>
      <c r="Q17" s="122">
        <f>(IF('Gara 2 a.'!E18=" ",0,'Gara 2 a.'!E18))+(IF('Gara 3 a.'!E18=" ",0,'Gara 3 a.'!E18))+(IF('Gara 4 a.'!E18=" ",0,'Gara 4 a.'!E18))+(IF('Gara 5 a.'!E18=" ",0,'Gara 5 a.'!E18))+(IF('Gara 6 a.'!E18=" ",0,'Gara 6 a.'!E18))+(IF('Gara 7 a.'!E18=" ",0,'Gara 7 a.'!E18))+(IF('Gara 8 a.'!E18=" ",0,'Gara 8 a.'!E18))+(IF('Gara 9 a.'!E18=" ",0,'Gara 9 a.'!E18))+(IF('Gara 10 a.'!E18=" ",0,'Gara 10 a.'!E18))+(IF('Gara 11 a.'!E18=" ",0,'Gara 11 a.'!E18))</f>
        <v>28</v>
      </c>
      <c r="R17" s="123">
        <f t="shared" si="2"/>
        <v>0.32142857142857145</v>
      </c>
      <c r="S17" s="120"/>
      <c r="T17" s="124">
        <f>(IF('Gara 2 a.'!I18=" ",0,'Gara 2 a.'!I18))+(IF('Gara 3 a.'!I18=" ",0,'Gara 3 a.'!I18))+(IF('Gara 4 a.'!I18=" ",0,'Gara 4 a.'!I18))+(IF('Gara 5 a.'!I18=" ",0,'Gara 5 a.'!I18))+(IF('Gara 6 a.'!I18=" ",0,'Gara 6 a.'!I18))+(IF('Gara 7 a.'!I18=" ",0,'Gara 7 a.'!I18))+(IF('Gara 8 a.'!I18=" ",0,'Gara 8 a.'!I18))+(IF('Gara 9 a.'!I18=" ",0,'Gara 9 a.'!I18))+(IF('Gara 10 a.'!I18=" ",0,'Gara 10 a.'!I18))+(IF('Gara 11 a.'!I18=" ",0,'Gara 11 a.'!I18))</f>
        <v>2</v>
      </c>
      <c r="U17" s="125">
        <f>(IF('Gara 2 a.'!J18=" ",0,'Gara 2 a.'!J18))+(IF('Gara 3 a.'!J18=" ",0,'Gara 3 a.'!J18))+(IF('Gara 4 a.'!J18=" ",0,'Gara 4 a.'!J18))+(IF('Gara 5 a.'!J18=" ",0,'Gara 5 a.'!J18))+(IF('Gara 6 a.'!J18=" ",0,'Gara 6 a.'!J18))+(IF('Gara 7 a.'!J18=" ",0,'Gara 7 a.'!J18))+(IF('Gara 8 a.'!J18=" ",0,'Gara 8 a.'!J18))+(IF('Gara 9 a.'!J18=" ",0,'Gara 9 a.'!J18))+(IF('Gara 10 a.'!J18=" ",0,'Gara 10 a.'!J18))+(IF('Gara 11 a.'!J18=" ",0,'Gara 11 a.'!J18))</f>
        <v>4</v>
      </c>
      <c r="V17" s="123">
        <f t="shared" si="3"/>
        <v>0.5</v>
      </c>
      <c r="W17" s="120"/>
      <c r="X17" s="124">
        <f>(IF('Gara 2 a.'!N18=" ",0,'Gara 2 a.'!N18))+(IF('Gara 3 a.'!N18=" ",0,'Gara 3 a.'!N18))+(IF('Gara 4 a.'!N18=" ",0,'Gara 4 a.'!N18))+(IF('Gara 5 a.'!N18=" ",0,'Gara 5 a.'!N18))+(IF('Gara 6 a.'!N18=" ",0,'Gara 6 a.'!N18))+(IF('Gara 7 a.'!N18=" ",0,'Gara 7 a.'!N18))+(IF('Gara 8 a.'!N18=" ",0,'Gara 8 a.'!N18))+(IF('Gara 9 a.'!N18=" ",0,'Gara 9 a.'!N18))+(IF('Gara 10 a.'!N18=" ",0,'Gara 10 a.'!N18))+(IF('Gara 11 a.'!N18=" ",0,'Gara 11 a.'!N18))</f>
        <v>0</v>
      </c>
      <c r="Y17" s="125">
        <f>(IF('Gara 2 a.'!O18=" ",0,'Gara 2 a.'!O18))+(IF('Gara 3 a.'!O18=" ",0,'Gara 3 a.'!O18))+(IF('Gara 4 a.'!O18=" ",0,'Gara 4 a.'!O18))+(IF('Gara 5 a.'!O18=" ",0,'Gara 5 a.'!O18))+(IF('Gara 6 a.'!O18=" ",0,'Gara 6 a.'!O18))+(IF('Gara 7 a.'!O18=" ",0,'Gara 7 a.'!O18))+(IF('Gara 8 a.'!O18=" ",0,'Gara 8 a.'!O18))+(IF('Gara 9 a.'!O18=" ",0,'Gara 9 a.'!O18))+(IF('Gara 10 a.'!O18=" ",0,'Gara 10 a.'!O18))+(IF('Gara 11 a.'!O18=" ",0,'Gara 11 a.'!O18))</f>
        <v>0</v>
      </c>
      <c r="Z17" s="123">
        <f t="shared" si="4"/>
        <v>0</v>
      </c>
    </row>
    <row r="18" spans="1:26" ht="13.5" thickBot="1">
      <c r="A18" s="53" t="s">
        <v>20</v>
      </c>
      <c r="B18" s="29"/>
      <c r="C18" s="114">
        <f>'Gara 2 a.'!S19+'Gara 3 a.'!S19+'Gara 4 a.'!S19+'Gara 5 a.'!S19+'Gara 6 a.'!S19+'Gara 7 a.'!S19+'Gara 8 a.'!S19+'Gara 9 a.'!S19+'Gara 10 a.'!S19+'Gara 11 a.'!S19</f>
        <v>0</v>
      </c>
      <c r="D18" s="114">
        <f>'Gara 2 a.'!T19+'Gara 3 a.'!T19+'Gara 4 a.'!T19+'Gara 5 a.'!T19+'Gara 6 a.'!T19+'Gara 7 a.'!T19+'Gara 8 a.'!T19+'Gara 9 a.'!T19+'Gara 10 a.'!T19+'Gara 11 a.'!T19</f>
        <v>0</v>
      </c>
      <c r="E18" s="115">
        <f t="shared" si="0"/>
        <v>0</v>
      </c>
      <c r="F18" s="114">
        <f>'Gara 2 a.'!V19+'Gara 3 a.'!V19+'Gara 4 a.'!V19+'Gara 5 a.'!V19+'Gara 6 a.'!V19+'Gara 7 a.'!V19+'Gara 8 a.'!V19+'Gara 9 a.'!V19+'Gara 10 a.'!V19+'Gara 11 a.'!V19</f>
        <v>0</v>
      </c>
      <c r="G18" s="114">
        <f>'Gara 2 a.'!W19+'Gara 3 a.'!W19+'Gara 4 a.'!W19+'Gara 5 a.'!W19+'Gara 6 a.'!W19+'Gara 7 a.'!W19+'Gara 8 a.'!W19+'Gara 9 a.'!W19+'Gara 10 a.'!W19+'Gara 11 a.'!W19</f>
        <v>0</v>
      </c>
      <c r="H18" s="114">
        <f>'Gara 2 a.'!X19+'Gara 3 a.'!X19+'Gara 4 a.'!X19+'Gara 5 a.'!X19+'Gara 6 a.'!X19+'Gara 7 a.'!X19+'Gara 8 a.'!X19+'Gara 9 a.'!X19+'Gara 10 a.'!X19+'Gara 11 a.'!X19</f>
        <v>0</v>
      </c>
      <c r="I18" s="116"/>
      <c r="J18" s="117">
        <f>COUNTA('Gara 2 a.'!B19,'Gara 3 a.'!B19,'Gara 4 a.'!B19,'Gara 5 a.'!B19,'Gara 6 a.'!B19,'Gara 7 a.'!B19,'Gara 8 a.'!B19,'Gara 9 a.'!B19,'Gara 10 a.'!B19,'Gara 11 a.'!B19)</f>
        <v>1</v>
      </c>
      <c r="K18" s="118" t="s">
        <v>8</v>
      </c>
      <c r="L18" s="119">
        <f>'Gara 2 a.'!AA19+'Gara 3 a.'!AA19+'Gara 4 a.'!AA19+'Gara 5 a.'!AA19+'Gara 6 a.'!AA19+'Gara 7 a.'!AA19+'Gara 8 a.'!AA19+'Gara 9 a.'!AA19+'Gara 10 a.'!AA19+'Gara 11 a.'!AA19</f>
        <v>0</v>
      </c>
      <c r="M18" s="118"/>
      <c r="N18" s="117">
        <f t="shared" si="1"/>
        <v>0</v>
      </c>
      <c r="O18" s="120"/>
      <c r="P18" s="121">
        <f>(IF('Gara 2 a.'!D19=" ",0,'Gara 2 a.'!D19))+(IF('Gara 3 a.'!D19=" ",0,'Gara 3 a.'!D19))+(IF('Gara 4 a.'!D19=" ",0,'Gara 4 a.'!D19))+(IF('Gara 5 a.'!D19=" ",0,'Gara 5 a.'!D19))+(IF('Gara 6 a.'!D19=" ",0,'Gara 6 a.'!D19))+(IF('Gara 7 a.'!D19=" ",0,'Gara 7 a.'!D19))+(IF('Gara 8 a.'!D19=" ",0,'Gara 8 a.'!D19))+(IF('Gara 9 a.'!D19=" ",0,'Gara 9 a.'!D19))+(IF('Gara 10 a.'!D19=" ",0,'Gara 10 a.'!D19))+(IF('Gara 11 a.'!D19=" ",0,'Gara 11 a.'!D19))</f>
        <v>0</v>
      </c>
      <c r="Q18" s="122">
        <f>(IF('Gara 2 a.'!E19=" ",0,'Gara 2 a.'!E19))+(IF('Gara 3 a.'!E19=" ",0,'Gara 3 a.'!E19))+(IF('Gara 4 a.'!E19=" ",0,'Gara 4 a.'!E19))+(IF('Gara 5 a.'!E19=" ",0,'Gara 5 a.'!E19))+(IF('Gara 6 a.'!E19=" ",0,'Gara 6 a.'!E19))+(IF('Gara 7 a.'!E19=" ",0,'Gara 7 a.'!E19))+(IF('Gara 8 a.'!E19=" ",0,'Gara 8 a.'!E19))+(IF('Gara 9 a.'!E19=" ",0,'Gara 9 a.'!E19))+(IF('Gara 10 a.'!E19=" ",0,'Gara 10 a.'!E19))+(IF('Gara 11 a.'!E19=" ",0,'Gara 11 a.'!E19))</f>
        <v>0</v>
      </c>
      <c r="R18" s="123">
        <f t="shared" si="2"/>
        <v>0</v>
      </c>
      <c r="S18" s="120"/>
      <c r="T18" s="124">
        <f>(IF('Gara 2 a.'!I19=" ",0,'Gara 2 a.'!I19))+(IF('Gara 3 a.'!I19=" ",0,'Gara 3 a.'!I19))+(IF('Gara 4 a.'!I19=" ",0,'Gara 4 a.'!I19))+(IF('Gara 5 a.'!I19=" ",0,'Gara 5 a.'!I19))+(IF('Gara 6 a.'!I19=" ",0,'Gara 6 a.'!I19))+(IF('Gara 7 a.'!I19=" ",0,'Gara 7 a.'!I19))+(IF('Gara 8 a.'!I19=" ",0,'Gara 8 a.'!I19))+(IF('Gara 9 a.'!I19=" ",0,'Gara 9 a.'!I19))+(IF('Gara 10 a.'!I19=" ",0,'Gara 10 a.'!I19))+(IF('Gara 11 a.'!I19=" ",0,'Gara 11 a.'!I19))</f>
        <v>0</v>
      </c>
      <c r="U18" s="125">
        <f>(IF('Gara 2 a.'!J19=" ",0,'Gara 2 a.'!J19))+(IF('Gara 3 a.'!J19=" ",0,'Gara 3 a.'!J19))+(IF('Gara 4 a.'!J19=" ",0,'Gara 4 a.'!J19))+(IF('Gara 5 a.'!J19=" ",0,'Gara 5 a.'!J19))+(IF('Gara 6 a.'!J19=" ",0,'Gara 6 a.'!J19))+(IF('Gara 7 a.'!J19=" ",0,'Gara 7 a.'!J19))+(IF('Gara 8 a.'!J19=" ",0,'Gara 8 a.'!J19))+(IF('Gara 9 a.'!J19=" ",0,'Gara 9 a.'!J19))+(IF('Gara 10 a.'!J19=" ",0,'Gara 10 a.'!J19))+(IF('Gara 11 a.'!J19=" ",0,'Gara 11 a.'!J19))</f>
        <v>0</v>
      </c>
      <c r="V18" s="123">
        <f t="shared" si="3"/>
        <v>0</v>
      </c>
      <c r="W18" s="120"/>
      <c r="X18" s="124">
        <f>(IF('Gara 2 a.'!N19=" ",0,'Gara 2 a.'!N19))+(IF('Gara 3 a.'!N19=" ",0,'Gara 3 a.'!N19))+(IF('Gara 4 a.'!N19=" ",0,'Gara 4 a.'!N19))+(IF('Gara 5 a.'!N19=" ",0,'Gara 5 a.'!N19))+(IF('Gara 6 a.'!N19=" ",0,'Gara 6 a.'!N19))+(IF('Gara 7 a.'!N19=" ",0,'Gara 7 a.'!N19))+(IF('Gara 8 a.'!N19=" ",0,'Gara 8 a.'!N19))+(IF('Gara 9 a.'!N19=" ",0,'Gara 9 a.'!N19))+(IF('Gara 10 a.'!N19=" ",0,'Gara 10 a.'!N19))+(IF('Gara 11 a.'!N19=" ",0,'Gara 11 a.'!N19))</f>
        <v>0</v>
      </c>
      <c r="Y18" s="125">
        <f>(IF('Gara 2 a.'!O19=" ",0,'Gara 2 a.'!O19))+(IF('Gara 3 a.'!O19=" ",0,'Gara 3 a.'!O19))+(IF('Gara 4 a.'!O19=" ",0,'Gara 4 a.'!O19))+(IF('Gara 5 a.'!O19=" ",0,'Gara 5 a.'!O19))+(IF('Gara 6 a.'!O19=" ",0,'Gara 6 a.'!O19))+(IF('Gara 7 a.'!O19=" ",0,'Gara 7 a.'!O19))+(IF('Gara 8 a.'!O19=" ",0,'Gara 8 a.'!O19))+(IF('Gara 9 a.'!O19=" ",0,'Gara 9 a.'!O19))+(IF('Gara 10 a.'!O19=" ",0,'Gara 10 a.'!O19))+(IF('Gara 11 a.'!O19=" ",0,'Gara 11 a.'!O19))</f>
        <v>0</v>
      </c>
      <c r="Z18" s="123">
        <f t="shared" si="4"/>
        <v>0</v>
      </c>
    </row>
    <row r="19" spans="1:26" s="36" customFormat="1" ht="21.75" customHeight="1">
      <c r="A19" s="33" t="s">
        <v>7</v>
      </c>
      <c r="B19" s="34"/>
      <c r="C19" s="34">
        <f aca="true" t="shared" si="5" ref="C19:H19">SUM(C6:C18)</f>
        <v>159</v>
      </c>
      <c r="D19" s="34">
        <f t="shared" si="5"/>
        <v>194</v>
      </c>
      <c r="E19" s="34">
        <f t="shared" si="5"/>
        <v>35</v>
      </c>
      <c r="F19" s="34">
        <f t="shared" si="5"/>
        <v>300</v>
      </c>
      <c r="G19" s="34">
        <f t="shared" si="5"/>
        <v>25</v>
      </c>
      <c r="H19" s="34">
        <f t="shared" si="5"/>
        <v>15</v>
      </c>
      <c r="I19" s="34" t="s">
        <v>3</v>
      </c>
      <c r="J19" s="35"/>
      <c r="K19" s="35"/>
      <c r="L19" s="75">
        <f>SUM(L6:L18)</f>
        <v>608</v>
      </c>
      <c r="M19" s="35"/>
      <c r="N19" s="31"/>
      <c r="P19" s="74">
        <f>SUM(P6:P18)</f>
        <v>231</v>
      </c>
      <c r="Q19" s="74">
        <f>SUM(Q6:Q18)</f>
        <v>653</v>
      </c>
      <c r="R19" s="89">
        <f>(IF(Q19=0,0,(P19/Q19)))</f>
        <v>0.3537519142419602</v>
      </c>
      <c r="T19" s="36">
        <f>SUM(T6:T18)</f>
        <v>134</v>
      </c>
      <c r="U19" s="36">
        <f>SUM(U6:U18)</f>
        <v>248</v>
      </c>
      <c r="V19" s="89">
        <f>(IF(U19=0,0,(T19/U19)))</f>
        <v>0.5403225806451613</v>
      </c>
      <c r="X19" s="36">
        <f>SUM(X6:X18)</f>
        <v>4</v>
      </c>
      <c r="Y19" s="36">
        <f>SUM(Y6:Y18)</f>
        <v>28</v>
      </c>
      <c r="Z19" s="89">
        <f>(IF(Y19=0,0,(X19/Y19)))</f>
        <v>0.14285714285714285</v>
      </c>
    </row>
    <row r="20" spans="1:14" ht="12.75">
      <c r="A20" s="14"/>
      <c r="B20" s="15"/>
      <c r="C20" s="15"/>
      <c r="D20" s="15"/>
      <c r="E20" s="27"/>
      <c r="F20" s="27"/>
      <c r="G20" s="15"/>
      <c r="H20" s="15"/>
      <c r="I20" s="15"/>
      <c r="J20" s="4"/>
      <c r="K20" s="4"/>
      <c r="L20" s="4"/>
      <c r="M20" s="4"/>
      <c r="N20" s="31"/>
    </row>
    <row r="21" ht="12.75">
      <c r="F21" s="32"/>
    </row>
  </sheetData>
  <sheetProtection/>
  <printOptions/>
  <pageMargins left="0.3937007874015748" right="0.3937007874015748" top="0.7874015748031497" bottom="0.4724409448818898" header="0.35433070866141736" footer="0.2362204724409449"/>
  <pageSetup horizontalDpi="360" verticalDpi="360" orientation="landscape" paperSize="9" r:id="rId1"/>
  <headerFooter alignWithMargins="0">
    <oddHeader>&amp;L&amp;"Lucida Sans,Corsivo"&amp;14POGGIBONSI BASKET - under 14 Elite&amp;R&amp;"Lucida Sans,Corsivo"&amp;12Campionato 2013-2014</oddHeader>
    <oddFooter>&amp;L&amp;F - &amp;D &amp;T&amp;R&amp;A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selection activeCell="A2" sqref="A2:D2"/>
    </sheetView>
  </sheetViews>
  <sheetFormatPr defaultColWidth="8.8515625" defaultRowHeight="12.75"/>
  <cols>
    <col min="1" max="1" width="22.8515625" style="6" customWidth="1"/>
    <col min="2" max="2" width="4.7109375" style="6" customWidth="1"/>
    <col min="3" max="3" width="2.7109375" style="6" customWidth="1"/>
    <col min="4" max="5" width="4.7109375" style="6" customWidth="1"/>
    <col min="6" max="6" width="4.7109375" style="2" customWidth="1"/>
    <col min="7" max="7" width="4.7109375" style="6" hidden="1" customWidth="1"/>
    <col min="8" max="8" width="2.7109375" style="6" customWidth="1"/>
    <col min="9" max="10" width="4.7109375" style="6" customWidth="1"/>
    <col min="11" max="11" width="4.7109375" style="2" customWidth="1"/>
    <col min="12" max="12" width="4.7109375" style="6" hidden="1" customWidth="1"/>
    <col min="13" max="13" width="2.7109375" style="7" customWidth="1"/>
    <col min="14" max="14" width="4.7109375" style="7" customWidth="1"/>
    <col min="15" max="15" width="4.7109375" style="6" customWidth="1"/>
    <col min="16" max="16" width="4.7109375" style="2" customWidth="1"/>
    <col min="17" max="17" width="4.7109375" style="6" hidden="1" customWidth="1"/>
    <col min="18" max="18" width="2.7109375" style="7" customWidth="1"/>
    <col min="19" max="24" width="4.7109375" style="6" customWidth="1"/>
    <col min="25" max="25" width="2.7109375" style="7" customWidth="1"/>
    <col min="26" max="26" width="7.8515625" style="2" customWidth="1"/>
    <col min="27" max="27" width="4.28125" style="6" hidden="1" customWidth="1"/>
    <col min="28" max="16384" width="8.8515625" style="6" customWidth="1"/>
  </cols>
  <sheetData>
    <row r="1" spans="1:28" ht="14.25" customHeight="1" thickBot="1">
      <c r="A1" s="62" t="s">
        <v>6</v>
      </c>
      <c r="B1" s="143">
        <v>41650</v>
      </c>
      <c r="C1" s="143"/>
      <c r="D1" s="143"/>
      <c r="E1" s="143"/>
      <c r="F1" s="63"/>
      <c r="G1" s="64"/>
      <c r="H1" s="64"/>
      <c r="I1" s="65"/>
      <c r="J1" s="65"/>
      <c r="K1" s="66"/>
      <c r="L1" s="65"/>
      <c r="M1" s="65"/>
      <c r="N1" s="65"/>
      <c r="O1" s="65"/>
      <c r="P1" s="66"/>
      <c r="Q1" s="65"/>
      <c r="R1" s="65"/>
      <c r="S1" s="65"/>
      <c r="T1" s="65"/>
      <c r="U1" s="65"/>
      <c r="V1" s="65"/>
      <c r="W1" s="65"/>
      <c r="X1" s="65"/>
      <c r="Y1" s="65"/>
      <c r="Z1" s="60"/>
      <c r="AA1" s="7"/>
      <c r="AB1" s="7"/>
    </row>
    <row r="2" spans="1:27" s="13" customFormat="1" ht="26.25" customHeight="1">
      <c r="A2" s="46" t="s">
        <v>55</v>
      </c>
      <c r="B2" s="46"/>
      <c r="C2" s="46"/>
      <c r="D2" s="46" t="s">
        <v>54</v>
      </c>
      <c r="E2" s="46"/>
      <c r="F2" s="47"/>
      <c r="G2" s="48"/>
      <c r="H2" s="48"/>
      <c r="I2" s="48"/>
      <c r="J2" s="48"/>
      <c r="K2" s="49"/>
      <c r="L2" s="50"/>
      <c r="M2" s="50"/>
      <c r="N2" s="51" t="s">
        <v>86</v>
      </c>
      <c r="O2" s="48"/>
      <c r="P2" s="49"/>
      <c r="Q2" s="50"/>
      <c r="R2" s="51"/>
      <c r="S2" s="50"/>
      <c r="T2" s="50"/>
      <c r="U2" s="50"/>
      <c r="V2" s="52" t="s">
        <v>10</v>
      </c>
      <c r="W2" s="52"/>
      <c r="X2" s="52"/>
      <c r="Y2" s="52"/>
      <c r="Z2" s="131">
        <v>2</v>
      </c>
      <c r="AA2" s="12"/>
    </row>
    <row r="3" spans="1:27" s="13" customFormat="1" ht="19.5" customHeight="1" thickBot="1">
      <c r="A3" s="97" t="s">
        <v>1</v>
      </c>
      <c r="B3" s="129" t="s">
        <v>87</v>
      </c>
      <c r="C3" s="98"/>
      <c r="D3" s="98"/>
      <c r="E3" s="98"/>
      <c r="F3" s="99"/>
      <c r="G3" s="100"/>
      <c r="H3" s="101"/>
      <c r="I3" s="101"/>
      <c r="J3" s="101"/>
      <c r="K3" s="102"/>
      <c r="L3" s="101"/>
      <c r="M3" s="101"/>
      <c r="N3" s="101"/>
      <c r="O3" s="101"/>
      <c r="P3" s="102"/>
      <c r="Q3" s="101"/>
      <c r="R3" s="101"/>
      <c r="S3" s="101"/>
      <c r="T3" s="101"/>
      <c r="U3" s="101"/>
      <c r="V3" s="101"/>
      <c r="W3" s="101"/>
      <c r="X3" s="101"/>
      <c r="Y3" s="101"/>
      <c r="Z3" s="103"/>
      <c r="AA3" s="12"/>
    </row>
    <row r="4" spans="1:27" ht="14.25" customHeight="1">
      <c r="A4" s="61"/>
      <c r="B4" s="61"/>
      <c r="C4" s="61"/>
      <c r="D4" s="61"/>
      <c r="E4" s="61"/>
      <c r="F4" s="43"/>
      <c r="G4" s="61"/>
      <c r="H4" s="61"/>
      <c r="I4" s="61"/>
      <c r="J4" s="61"/>
      <c r="K4" s="43"/>
      <c r="L4" s="61"/>
      <c r="M4" s="61"/>
      <c r="N4" s="61"/>
      <c r="O4" s="61"/>
      <c r="P4" s="43"/>
      <c r="Q4" s="61"/>
      <c r="R4" s="61"/>
      <c r="S4" s="61"/>
      <c r="T4" s="61"/>
      <c r="U4" s="61"/>
      <c r="V4" s="61"/>
      <c r="W4" s="61"/>
      <c r="X4" s="61"/>
      <c r="Y4" s="61"/>
      <c r="Z4" s="43"/>
      <c r="AA4" s="12"/>
    </row>
    <row r="5" spans="1:27" ht="12.75">
      <c r="A5" s="7"/>
      <c r="B5" s="7"/>
      <c r="C5" s="7"/>
      <c r="D5" s="1" t="s">
        <v>40</v>
      </c>
      <c r="E5" s="1"/>
      <c r="F5" s="3"/>
      <c r="G5" s="1"/>
      <c r="H5" s="7"/>
      <c r="I5" s="1" t="s">
        <v>42</v>
      </c>
      <c r="J5" s="1"/>
      <c r="K5" s="3"/>
      <c r="L5" s="1"/>
      <c r="M5" s="11"/>
      <c r="N5" s="1" t="s">
        <v>41</v>
      </c>
      <c r="O5" s="1"/>
      <c r="P5" s="3"/>
      <c r="Q5" s="1"/>
      <c r="R5" s="11"/>
      <c r="S5" s="11"/>
      <c r="T5" s="11"/>
      <c r="U5" s="11"/>
      <c r="V5" s="11"/>
      <c r="W5" s="11"/>
      <c r="X5" s="11"/>
      <c r="Y5" s="11"/>
      <c r="Z5" s="11"/>
      <c r="AA5" s="12"/>
    </row>
    <row r="6" spans="1:27" s="110" customFormat="1" ht="24.75" customHeight="1" thickBot="1">
      <c r="A6" s="108"/>
      <c r="B6" s="111" t="s">
        <v>44</v>
      </c>
      <c r="C6" s="111"/>
      <c r="D6" s="111" t="s">
        <v>29</v>
      </c>
      <c r="E6" s="111" t="s">
        <v>5</v>
      </c>
      <c r="F6" s="107" t="s">
        <v>0</v>
      </c>
      <c r="G6" s="111"/>
      <c r="H6" s="109"/>
      <c r="I6" s="111" t="s">
        <v>29</v>
      </c>
      <c r="J6" s="111" t="s">
        <v>5</v>
      </c>
      <c r="K6" s="107" t="s">
        <v>0</v>
      </c>
      <c r="L6" s="111"/>
      <c r="M6" s="111"/>
      <c r="N6" s="111" t="s">
        <v>29</v>
      </c>
      <c r="O6" s="111" t="s">
        <v>5</v>
      </c>
      <c r="P6" s="107" t="s">
        <v>0</v>
      </c>
      <c r="Q6" s="111"/>
      <c r="R6" s="111"/>
      <c r="S6" s="107" t="s">
        <v>30</v>
      </c>
      <c r="T6" s="107" t="s">
        <v>43</v>
      </c>
      <c r="U6" s="107" t="s">
        <v>32</v>
      </c>
      <c r="V6" s="107" t="s">
        <v>33</v>
      </c>
      <c r="W6" s="107" t="s">
        <v>34</v>
      </c>
      <c r="X6" s="107" t="s">
        <v>35</v>
      </c>
      <c r="Y6" s="107"/>
      <c r="Z6" s="107" t="s">
        <v>2</v>
      </c>
      <c r="AA6" s="109"/>
    </row>
    <row r="7" spans="1:27" ht="12.75">
      <c r="A7" s="67" t="s">
        <v>13</v>
      </c>
      <c r="B7" s="68" t="s">
        <v>65</v>
      </c>
      <c r="C7" s="69"/>
      <c r="D7" s="70">
        <v>0</v>
      </c>
      <c r="E7" s="70">
        <v>2</v>
      </c>
      <c r="F7" s="71">
        <f>IF(ISERROR(G7),0,G7)</f>
        <v>0</v>
      </c>
      <c r="G7" s="70">
        <f>IF(B7="x",(D7*100)/E7,"")</f>
        <v>0</v>
      </c>
      <c r="H7" s="69"/>
      <c r="I7" s="78">
        <v>0</v>
      </c>
      <c r="J7" s="79">
        <v>0</v>
      </c>
      <c r="K7" s="86">
        <f>IF(ISERROR(L7),0,L7)</f>
        <v>0</v>
      </c>
      <c r="L7" s="70" t="e">
        <f>IF(B7="x",(I7*100)/J7,"")</f>
        <v>#DIV/0!</v>
      </c>
      <c r="M7" s="69"/>
      <c r="N7" s="78">
        <v>0</v>
      </c>
      <c r="O7" s="79">
        <v>0</v>
      </c>
      <c r="P7" s="86">
        <f>IF(ISERROR(Q7),0,Q7)</f>
        <v>0</v>
      </c>
      <c r="Q7" s="70" t="e">
        <f>IF(B7="x",(N7*100)/O7,"")</f>
        <v>#DIV/0!</v>
      </c>
      <c r="R7" s="69"/>
      <c r="S7" s="78">
        <v>0</v>
      </c>
      <c r="T7" s="79">
        <v>0</v>
      </c>
      <c r="U7" s="80">
        <f>IF(S7&lt;&gt;"",T7-S7,"")</f>
        <v>0</v>
      </c>
      <c r="V7" s="70">
        <v>1</v>
      </c>
      <c r="W7" s="70">
        <v>0</v>
      </c>
      <c r="X7" s="70">
        <v>0</v>
      </c>
      <c r="Y7" s="69"/>
      <c r="Z7" s="72">
        <f>IF(B7="x",(D7*2)+I7+(N7*3),"")</f>
        <v>0</v>
      </c>
      <c r="AA7" s="25">
        <f>IF(Z7="",0,Z7)</f>
        <v>0</v>
      </c>
    </row>
    <row r="8" spans="1:27" ht="12.75">
      <c r="A8" s="17" t="s">
        <v>28</v>
      </c>
      <c r="B8" s="18" t="s">
        <v>65</v>
      </c>
      <c r="C8" s="20"/>
      <c r="D8" s="81">
        <v>1</v>
      </c>
      <c r="E8" s="82">
        <v>10</v>
      </c>
      <c r="F8" s="87">
        <f>IF(ISERROR(G8),0,G8)</f>
        <v>10</v>
      </c>
      <c r="G8" s="19">
        <f aca="true" t="shared" si="0" ref="G8:G19">IF(B8="x",(D8*100)/E8,"")</f>
        <v>10</v>
      </c>
      <c r="H8" s="21"/>
      <c r="I8" s="81">
        <v>3</v>
      </c>
      <c r="J8" s="82">
        <v>4</v>
      </c>
      <c r="K8" s="87">
        <f>IF(ISERROR(L8),0,L8)</f>
        <v>75</v>
      </c>
      <c r="L8" s="19">
        <f aca="true" t="shared" si="1" ref="L8:L19">IF(B8="x",(I8*100)/J8,"")</f>
        <v>75</v>
      </c>
      <c r="M8" s="22"/>
      <c r="N8" s="81">
        <v>0</v>
      </c>
      <c r="O8" s="82">
        <v>0</v>
      </c>
      <c r="P8" s="87">
        <f>IF(ISERROR(Q8),0,Q8)</f>
        <v>0</v>
      </c>
      <c r="Q8" s="19" t="e">
        <f aca="true" t="shared" si="2" ref="Q8:Q19">IF(B8="x",(N8*100)/O8,"")</f>
        <v>#DIV/0!</v>
      </c>
      <c r="R8" s="22"/>
      <c r="S8" s="81">
        <v>1</v>
      </c>
      <c r="T8" s="82">
        <v>2</v>
      </c>
      <c r="U8" s="83">
        <f aca="true" t="shared" si="3" ref="U8:U19">IF(S8&lt;&gt;"",T8-S8,"")</f>
        <v>1</v>
      </c>
      <c r="V8" s="19">
        <v>3</v>
      </c>
      <c r="W8" s="19">
        <v>0</v>
      </c>
      <c r="X8" s="19">
        <v>1</v>
      </c>
      <c r="Y8" s="22"/>
      <c r="Z8" s="42">
        <f aca="true" t="shared" si="4" ref="Z8:Z19">IF(B8="x",(D8*2)+I8+(N8*3),"")</f>
        <v>5</v>
      </c>
      <c r="AA8" s="25">
        <f aca="true" t="shared" si="5" ref="AA8:AA19">IF(Z8="",0,Z8)</f>
        <v>5</v>
      </c>
    </row>
    <row r="9" spans="1:27" ht="12.75">
      <c r="A9" s="17" t="s">
        <v>14</v>
      </c>
      <c r="B9" s="18" t="s">
        <v>65</v>
      </c>
      <c r="C9" s="20"/>
      <c r="D9" s="81">
        <v>1</v>
      </c>
      <c r="E9" s="82">
        <v>2</v>
      </c>
      <c r="F9" s="87">
        <f>IF(ISERROR(G9),0,G9)</f>
        <v>50</v>
      </c>
      <c r="G9" s="19">
        <f t="shared" si="0"/>
        <v>50</v>
      </c>
      <c r="H9" s="21"/>
      <c r="I9" s="81">
        <v>0</v>
      </c>
      <c r="J9" s="82">
        <v>0</v>
      </c>
      <c r="K9" s="87">
        <f>IF(ISERROR(L9),0,L9)</f>
        <v>0</v>
      </c>
      <c r="L9" s="19" t="e">
        <f t="shared" si="1"/>
        <v>#DIV/0!</v>
      </c>
      <c r="M9" s="22"/>
      <c r="N9" s="81">
        <v>0</v>
      </c>
      <c r="O9" s="82">
        <v>0</v>
      </c>
      <c r="P9" s="87">
        <f>IF(ISERROR(Q9),0,Q9)</f>
        <v>0</v>
      </c>
      <c r="Q9" s="19" t="e">
        <f t="shared" si="2"/>
        <v>#DIV/0!</v>
      </c>
      <c r="R9" s="22"/>
      <c r="S9" s="81">
        <v>0</v>
      </c>
      <c r="T9" s="82">
        <v>1</v>
      </c>
      <c r="U9" s="83">
        <f t="shared" si="3"/>
        <v>1</v>
      </c>
      <c r="V9" s="19">
        <v>1</v>
      </c>
      <c r="W9" s="19">
        <v>0</v>
      </c>
      <c r="X9" s="19">
        <v>1</v>
      </c>
      <c r="Y9" s="22"/>
      <c r="Z9" s="42">
        <f t="shared" si="4"/>
        <v>2</v>
      </c>
      <c r="AA9" s="25">
        <f t="shared" si="5"/>
        <v>2</v>
      </c>
    </row>
    <row r="10" spans="1:27" ht="12.75">
      <c r="A10" s="17" t="s">
        <v>15</v>
      </c>
      <c r="B10" s="18" t="s">
        <v>65</v>
      </c>
      <c r="C10" s="20"/>
      <c r="D10" s="81">
        <v>17</v>
      </c>
      <c r="E10" s="82">
        <v>33</v>
      </c>
      <c r="F10" s="87">
        <f>IF(ISERROR(G10),0,G10)</f>
        <v>51.515151515151516</v>
      </c>
      <c r="G10" s="19">
        <f>IF(B10="x",(D10*100)/E10,"")</f>
        <v>51.515151515151516</v>
      </c>
      <c r="H10" s="21"/>
      <c r="I10" s="81">
        <v>3</v>
      </c>
      <c r="J10" s="82">
        <v>8</v>
      </c>
      <c r="K10" s="87">
        <f>IF(ISERROR(L10),0,L10)</f>
        <v>37.5</v>
      </c>
      <c r="L10" s="19">
        <f t="shared" si="1"/>
        <v>37.5</v>
      </c>
      <c r="M10" s="22"/>
      <c r="N10" s="81">
        <v>0</v>
      </c>
      <c r="O10" s="82">
        <v>0</v>
      </c>
      <c r="P10" s="87">
        <f aca="true" t="shared" si="6" ref="P10:P19">IF(ISERROR(Q10),0,Q10)</f>
        <v>0</v>
      </c>
      <c r="Q10" s="19" t="e">
        <f t="shared" si="2"/>
        <v>#DIV/0!</v>
      </c>
      <c r="R10" s="22"/>
      <c r="S10" s="81">
        <v>0</v>
      </c>
      <c r="T10" s="82">
        <v>8</v>
      </c>
      <c r="U10" s="83">
        <f t="shared" si="3"/>
        <v>8</v>
      </c>
      <c r="V10" s="19">
        <v>10</v>
      </c>
      <c r="W10" s="19">
        <v>1</v>
      </c>
      <c r="X10" s="19">
        <v>2</v>
      </c>
      <c r="Y10" s="22"/>
      <c r="Z10" s="42">
        <f t="shared" si="4"/>
        <v>37</v>
      </c>
      <c r="AA10" s="25">
        <f t="shared" si="5"/>
        <v>37</v>
      </c>
    </row>
    <row r="11" spans="1:27" ht="12.75">
      <c r="A11" s="17" t="s">
        <v>52</v>
      </c>
      <c r="B11" s="18" t="s">
        <v>65</v>
      </c>
      <c r="C11" s="20"/>
      <c r="D11" s="81">
        <v>1</v>
      </c>
      <c r="E11" s="82">
        <v>5</v>
      </c>
      <c r="F11" s="87">
        <f aca="true" t="shared" si="7" ref="F11:F19">IF(ISERROR(G11),0,G11)</f>
        <v>20</v>
      </c>
      <c r="G11" s="19">
        <f t="shared" si="0"/>
        <v>20</v>
      </c>
      <c r="H11" s="21"/>
      <c r="I11" s="81">
        <v>0</v>
      </c>
      <c r="J11" s="82">
        <v>0</v>
      </c>
      <c r="K11" s="87">
        <f aca="true" t="shared" si="8" ref="K11:K19">IF(ISERROR(L11),0,L11)</f>
        <v>0</v>
      </c>
      <c r="L11" s="19" t="e">
        <f t="shared" si="1"/>
        <v>#DIV/0!</v>
      </c>
      <c r="M11" s="22"/>
      <c r="N11" s="81">
        <v>0</v>
      </c>
      <c r="O11" s="82">
        <v>0</v>
      </c>
      <c r="P11" s="87">
        <f t="shared" si="6"/>
        <v>0</v>
      </c>
      <c r="Q11" s="19" t="e">
        <f t="shared" si="2"/>
        <v>#DIV/0!</v>
      </c>
      <c r="R11" s="22"/>
      <c r="S11" s="81">
        <v>0</v>
      </c>
      <c r="T11" s="82">
        <v>8</v>
      </c>
      <c r="U11" s="83">
        <f t="shared" si="3"/>
        <v>8</v>
      </c>
      <c r="V11" s="19">
        <v>6</v>
      </c>
      <c r="W11" s="19">
        <v>0</v>
      </c>
      <c r="X11" s="19">
        <v>1</v>
      </c>
      <c r="Y11" s="22"/>
      <c r="Z11" s="42">
        <f t="shared" si="4"/>
        <v>2</v>
      </c>
      <c r="AA11" s="25">
        <f t="shared" si="5"/>
        <v>2</v>
      </c>
    </row>
    <row r="12" spans="1:27" ht="12.75" hidden="1">
      <c r="A12" s="17" t="s">
        <v>21</v>
      </c>
      <c r="B12" s="18"/>
      <c r="C12" s="20"/>
      <c r="D12" s="81">
        <v>0</v>
      </c>
      <c r="E12" s="82">
        <v>0</v>
      </c>
      <c r="F12" s="87">
        <f>IF(ISERROR(G12),0,G12)</f>
      </c>
      <c r="G12" s="19">
        <f>IF(B12="x",(D12*100)/E12,"")</f>
      </c>
      <c r="H12" s="21"/>
      <c r="I12" s="81">
        <v>0</v>
      </c>
      <c r="J12" s="82">
        <v>0</v>
      </c>
      <c r="K12" s="87">
        <f>IF(ISERROR(L12),0,L12)</f>
      </c>
      <c r="L12" s="19">
        <f>IF(B12="x",(I12*100)/J12,"")</f>
      </c>
      <c r="M12" s="22"/>
      <c r="N12" s="81">
        <v>0</v>
      </c>
      <c r="O12" s="82">
        <v>0</v>
      </c>
      <c r="P12" s="87">
        <f>IF(ISERROR(Q12),0,Q12)</f>
      </c>
      <c r="Q12" s="19">
        <f>IF(B12="x",(N12*100)/O12,"")</f>
      </c>
      <c r="R12" s="22"/>
      <c r="S12" s="81">
        <v>0</v>
      </c>
      <c r="T12" s="82">
        <v>0</v>
      </c>
      <c r="U12" s="83">
        <f>IF(S12&lt;&gt;"",T12-S12,"")</f>
        <v>0</v>
      </c>
      <c r="V12" s="19">
        <v>0</v>
      </c>
      <c r="W12" s="19">
        <v>0</v>
      </c>
      <c r="X12" s="19">
        <v>0</v>
      </c>
      <c r="Y12" s="22"/>
      <c r="Z12" s="42">
        <f>IF(B12="x",(D12*2)+I12+(N12*3),"")</f>
      </c>
      <c r="AA12" s="25">
        <f>IF(Z12="",0,Z12)</f>
        <v>0</v>
      </c>
    </row>
    <row r="13" spans="1:27" ht="12.75">
      <c r="A13" s="17" t="s">
        <v>27</v>
      </c>
      <c r="B13" s="18" t="s">
        <v>65</v>
      </c>
      <c r="C13" s="20"/>
      <c r="D13" s="81">
        <v>0</v>
      </c>
      <c r="E13" s="82">
        <v>2</v>
      </c>
      <c r="F13" s="87">
        <f t="shared" si="7"/>
        <v>0</v>
      </c>
      <c r="G13" s="19">
        <f t="shared" si="0"/>
        <v>0</v>
      </c>
      <c r="H13" s="21"/>
      <c r="I13" s="81">
        <v>0</v>
      </c>
      <c r="J13" s="82">
        <v>0</v>
      </c>
      <c r="K13" s="87">
        <f t="shared" si="8"/>
        <v>0</v>
      </c>
      <c r="L13" s="19" t="e">
        <f t="shared" si="1"/>
        <v>#DIV/0!</v>
      </c>
      <c r="M13" s="22"/>
      <c r="N13" s="81">
        <v>0</v>
      </c>
      <c r="O13" s="82">
        <v>0</v>
      </c>
      <c r="P13" s="87">
        <f t="shared" si="6"/>
        <v>0</v>
      </c>
      <c r="Q13" s="19" t="e">
        <f t="shared" si="2"/>
        <v>#DIV/0!</v>
      </c>
      <c r="R13" s="22"/>
      <c r="S13" s="81">
        <v>0</v>
      </c>
      <c r="T13" s="82">
        <v>1</v>
      </c>
      <c r="U13" s="83">
        <f t="shared" si="3"/>
        <v>1</v>
      </c>
      <c r="V13" s="19">
        <v>1</v>
      </c>
      <c r="W13" s="19">
        <v>1</v>
      </c>
      <c r="X13" s="19">
        <v>0</v>
      </c>
      <c r="Y13" s="22"/>
      <c r="Z13" s="42">
        <f t="shared" si="4"/>
        <v>0</v>
      </c>
      <c r="AA13" s="25">
        <f t="shared" si="5"/>
        <v>0</v>
      </c>
    </row>
    <row r="14" spans="1:27" ht="12.75">
      <c r="A14" s="17" t="s">
        <v>16</v>
      </c>
      <c r="B14" s="18" t="s">
        <v>65</v>
      </c>
      <c r="C14" s="20"/>
      <c r="D14" s="81">
        <v>0</v>
      </c>
      <c r="E14" s="82">
        <v>2</v>
      </c>
      <c r="F14" s="87">
        <f>IF(ISERROR(G14),0,G14)</f>
        <v>0</v>
      </c>
      <c r="G14" s="19">
        <f>IF(B14="x",(D14*100)/E14,"")</f>
        <v>0</v>
      </c>
      <c r="H14" s="21"/>
      <c r="I14" s="81">
        <v>0</v>
      </c>
      <c r="J14" s="82">
        <v>0</v>
      </c>
      <c r="K14" s="87">
        <f>IF(ISERROR(L14),0,L14)</f>
        <v>0</v>
      </c>
      <c r="L14" s="19" t="e">
        <f t="shared" si="1"/>
        <v>#DIV/0!</v>
      </c>
      <c r="M14" s="22"/>
      <c r="N14" s="81">
        <v>0</v>
      </c>
      <c r="O14" s="82">
        <v>0</v>
      </c>
      <c r="P14" s="87">
        <f t="shared" si="6"/>
        <v>0</v>
      </c>
      <c r="Q14" s="19" t="e">
        <f t="shared" si="2"/>
        <v>#DIV/0!</v>
      </c>
      <c r="R14" s="22"/>
      <c r="S14" s="81">
        <v>1</v>
      </c>
      <c r="T14" s="82">
        <v>4</v>
      </c>
      <c r="U14" s="83">
        <f t="shared" si="3"/>
        <v>3</v>
      </c>
      <c r="V14" s="19">
        <v>4</v>
      </c>
      <c r="W14" s="19">
        <v>1</v>
      </c>
      <c r="X14" s="19">
        <v>0</v>
      </c>
      <c r="Y14" s="22"/>
      <c r="Z14" s="42">
        <f t="shared" si="4"/>
        <v>0</v>
      </c>
      <c r="AA14" s="25">
        <f t="shared" si="5"/>
        <v>0</v>
      </c>
    </row>
    <row r="15" spans="1:27" ht="12.75">
      <c r="A15" s="17" t="s">
        <v>17</v>
      </c>
      <c r="B15" s="18" t="s">
        <v>65</v>
      </c>
      <c r="C15" s="20"/>
      <c r="D15" s="81">
        <v>0</v>
      </c>
      <c r="E15" s="82">
        <v>0</v>
      </c>
      <c r="F15" s="87">
        <f t="shared" si="7"/>
        <v>0</v>
      </c>
      <c r="G15" s="19" t="e">
        <f t="shared" si="0"/>
        <v>#DIV/0!</v>
      </c>
      <c r="H15" s="21"/>
      <c r="I15" s="81">
        <v>0</v>
      </c>
      <c r="J15" s="82">
        <v>0</v>
      </c>
      <c r="K15" s="87">
        <f t="shared" si="8"/>
        <v>0</v>
      </c>
      <c r="L15" s="19" t="e">
        <f t="shared" si="1"/>
        <v>#DIV/0!</v>
      </c>
      <c r="M15" s="22"/>
      <c r="N15" s="81">
        <v>0</v>
      </c>
      <c r="O15" s="82">
        <v>0</v>
      </c>
      <c r="P15" s="87">
        <f t="shared" si="6"/>
        <v>0</v>
      </c>
      <c r="Q15" s="19" t="e">
        <f t="shared" si="2"/>
        <v>#DIV/0!</v>
      </c>
      <c r="R15" s="22"/>
      <c r="S15" s="81">
        <v>0</v>
      </c>
      <c r="T15" s="82">
        <v>0</v>
      </c>
      <c r="U15" s="83">
        <f t="shared" si="3"/>
        <v>0</v>
      </c>
      <c r="V15" s="19">
        <v>0</v>
      </c>
      <c r="W15" s="19">
        <v>0</v>
      </c>
      <c r="X15" s="19">
        <v>0</v>
      </c>
      <c r="Y15" s="22"/>
      <c r="Z15" s="42">
        <f t="shared" si="4"/>
        <v>0</v>
      </c>
      <c r="AA15" s="25">
        <f t="shared" si="5"/>
        <v>0</v>
      </c>
    </row>
    <row r="16" spans="1:27" ht="12.75">
      <c r="A16" s="17" t="s">
        <v>18</v>
      </c>
      <c r="B16" s="18" t="s">
        <v>65</v>
      </c>
      <c r="C16" s="20"/>
      <c r="D16" s="81">
        <v>9</v>
      </c>
      <c r="E16" s="82">
        <v>15</v>
      </c>
      <c r="F16" s="87">
        <f t="shared" si="7"/>
        <v>60</v>
      </c>
      <c r="G16" s="19">
        <f t="shared" si="0"/>
        <v>60</v>
      </c>
      <c r="H16" s="21"/>
      <c r="I16" s="81">
        <v>4</v>
      </c>
      <c r="J16" s="82">
        <v>4</v>
      </c>
      <c r="K16" s="87">
        <f t="shared" si="8"/>
        <v>100</v>
      </c>
      <c r="L16" s="19">
        <f t="shared" si="1"/>
        <v>100</v>
      </c>
      <c r="M16" s="22"/>
      <c r="N16" s="81">
        <v>0</v>
      </c>
      <c r="O16" s="82">
        <v>3</v>
      </c>
      <c r="P16" s="87">
        <f t="shared" si="6"/>
        <v>0</v>
      </c>
      <c r="Q16" s="19">
        <f t="shared" si="2"/>
        <v>0</v>
      </c>
      <c r="R16" s="22"/>
      <c r="S16" s="81">
        <v>0</v>
      </c>
      <c r="T16" s="82">
        <v>7</v>
      </c>
      <c r="U16" s="83">
        <f t="shared" si="3"/>
        <v>7</v>
      </c>
      <c r="V16" s="19">
        <v>4</v>
      </c>
      <c r="W16" s="19">
        <v>1</v>
      </c>
      <c r="X16" s="19">
        <v>0</v>
      </c>
      <c r="Y16" s="22"/>
      <c r="Z16" s="42">
        <f t="shared" si="4"/>
        <v>22</v>
      </c>
      <c r="AA16" s="25">
        <f t="shared" si="5"/>
        <v>22</v>
      </c>
    </row>
    <row r="17" spans="1:27" ht="12.75">
      <c r="A17" s="17" t="s">
        <v>53</v>
      </c>
      <c r="B17" s="18" t="s">
        <v>65</v>
      </c>
      <c r="C17" s="20"/>
      <c r="D17" s="81">
        <v>0</v>
      </c>
      <c r="E17" s="82">
        <v>4</v>
      </c>
      <c r="F17" s="87">
        <f t="shared" si="7"/>
        <v>0</v>
      </c>
      <c r="G17" s="19">
        <f t="shared" si="0"/>
        <v>0</v>
      </c>
      <c r="H17" s="21"/>
      <c r="I17" s="81">
        <v>0</v>
      </c>
      <c r="J17" s="82">
        <v>0</v>
      </c>
      <c r="K17" s="87">
        <f t="shared" si="8"/>
        <v>0</v>
      </c>
      <c r="L17" s="19" t="e">
        <f t="shared" si="1"/>
        <v>#DIV/0!</v>
      </c>
      <c r="M17" s="22"/>
      <c r="N17" s="81">
        <v>0</v>
      </c>
      <c r="O17" s="82">
        <v>0</v>
      </c>
      <c r="P17" s="87">
        <f t="shared" si="6"/>
        <v>0</v>
      </c>
      <c r="Q17" s="19" t="e">
        <f t="shared" si="2"/>
        <v>#DIV/0!</v>
      </c>
      <c r="R17" s="22"/>
      <c r="S17" s="81">
        <v>2</v>
      </c>
      <c r="T17" s="82">
        <v>1</v>
      </c>
      <c r="U17" s="83">
        <f t="shared" si="3"/>
        <v>-1</v>
      </c>
      <c r="V17" s="19">
        <v>1</v>
      </c>
      <c r="W17" s="19">
        <v>0</v>
      </c>
      <c r="X17" s="19">
        <v>0</v>
      </c>
      <c r="Y17" s="22"/>
      <c r="Z17" s="42">
        <f t="shared" si="4"/>
        <v>0</v>
      </c>
      <c r="AA17" s="25">
        <f t="shared" si="5"/>
        <v>0</v>
      </c>
    </row>
    <row r="18" spans="1:27" ht="12.75">
      <c r="A18" s="17" t="s">
        <v>19</v>
      </c>
      <c r="B18" s="18" t="s">
        <v>65</v>
      </c>
      <c r="C18" s="20"/>
      <c r="D18" s="81">
        <v>2</v>
      </c>
      <c r="E18" s="82">
        <v>2</v>
      </c>
      <c r="F18" s="87">
        <f t="shared" si="7"/>
        <v>100</v>
      </c>
      <c r="G18" s="19">
        <f t="shared" si="0"/>
        <v>100</v>
      </c>
      <c r="H18" s="21"/>
      <c r="I18" s="81">
        <v>0</v>
      </c>
      <c r="J18" s="82">
        <v>0</v>
      </c>
      <c r="K18" s="87">
        <f t="shared" si="8"/>
        <v>0</v>
      </c>
      <c r="L18" s="19" t="e">
        <f t="shared" si="1"/>
        <v>#DIV/0!</v>
      </c>
      <c r="M18" s="22"/>
      <c r="N18" s="81">
        <v>0</v>
      </c>
      <c r="O18" s="82">
        <v>0</v>
      </c>
      <c r="P18" s="87">
        <f t="shared" si="6"/>
        <v>0</v>
      </c>
      <c r="Q18" s="19" t="e">
        <f t="shared" si="2"/>
        <v>#DIV/0!</v>
      </c>
      <c r="R18" s="22"/>
      <c r="S18" s="81">
        <v>1</v>
      </c>
      <c r="T18" s="82">
        <v>0</v>
      </c>
      <c r="U18" s="83">
        <f t="shared" si="3"/>
        <v>-1</v>
      </c>
      <c r="V18" s="19">
        <v>1</v>
      </c>
      <c r="W18" s="19">
        <v>0</v>
      </c>
      <c r="X18" s="19">
        <v>0</v>
      </c>
      <c r="Y18" s="22"/>
      <c r="Z18" s="42">
        <f t="shared" si="4"/>
        <v>4</v>
      </c>
      <c r="AA18" s="25">
        <f t="shared" si="5"/>
        <v>4</v>
      </c>
    </row>
    <row r="19" spans="1:27" ht="13.5" thickBot="1">
      <c r="A19" s="53" t="s">
        <v>20</v>
      </c>
      <c r="B19" s="54"/>
      <c r="C19" s="55"/>
      <c r="D19" s="84">
        <v>0</v>
      </c>
      <c r="E19" s="85">
        <v>0</v>
      </c>
      <c r="F19" s="88">
        <f t="shared" si="7"/>
      </c>
      <c r="G19" s="56">
        <f t="shared" si="0"/>
      </c>
      <c r="H19" s="57"/>
      <c r="I19" s="84">
        <v>0</v>
      </c>
      <c r="J19" s="85">
        <v>0</v>
      </c>
      <c r="K19" s="88">
        <f t="shared" si="8"/>
      </c>
      <c r="L19" s="56">
        <f t="shared" si="1"/>
      </c>
      <c r="M19" s="58"/>
      <c r="N19" s="84">
        <v>0</v>
      </c>
      <c r="O19" s="85">
        <v>0</v>
      </c>
      <c r="P19" s="88">
        <f t="shared" si="6"/>
      </c>
      <c r="Q19" s="56">
        <f t="shared" si="2"/>
      </c>
      <c r="R19" s="58"/>
      <c r="S19" s="84">
        <v>0</v>
      </c>
      <c r="T19" s="85">
        <v>0</v>
      </c>
      <c r="U19" s="96">
        <f t="shared" si="3"/>
        <v>0</v>
      </c>
      <c r="V19" s="56">
        <v>0</v>
      </c>
      <c r="W19" s="56">
        <v>0</v>
      </c>
      <c r="X19" s="56">
        <v>0</v>
      </c>
      <c r="Y19" s="58"/>
      <c r="Z19" s="59">
        <f t="shared" si="4"/>
      </c>
      <c r="AA19" s="25">
        <f t="shared" si="5"/>
        <v>0</v>
      </c>
    </row>
    <row r="20" spans="1:26" ht="12.75">
      <c r="A20" s="23"/>
      <c r="B20" s="24" t="s">
        <v>4</v>
      </c>
      <c r="C20" s="23"/>
      <c r="D20" s="135">
        <f>SUM(D7:D19)</f>
        <v>31</v>
      </c>
      <c r="E20" s="135">
        <f>SUM(E7:E19)</f>
        <v>77</v>
      </c>
      <c r="F20" s="136">
        <f>IF(E20&gt;0,D20*100/E20,0)</f>
        <v>40.25974025974026</v>
      </c>
      <c r="G20" s="23"/>
      <c r="H20" s="9"/>
      <c r="I20" s="135">
        <f>SUM(I7:I19)</f>
        <v>10</v>
      </c>
      <c r="J20" s="135">
        <f>SUM(J7:J19)</f>
        <v>16</v>
      </c>
      <c r="K20" s="136">
        <f>IF(J20&gt;0,I20*100/J20,0)</f>
        <v>62.5</v>
      </c>
      <c r="L20" s="23"/>
      <c r="M20" s="16"/>
      <c r="N20" s="135">
        <f>SUM(N7:N19)</f>
        <v>0</v>
      </c>
      <c r="O20" s="135">
        <f>SUM(O7:O19)</f>
        <v>3</v>
      </c>
      <c r="P20" s="136">
        <f>IF(O20&gt;0,N20*100/O20,0)</f>
        <v>0</v>
      </c>
      <c r="Q20" s="23"/>
      <c r="R20" s="16"/>
      <c r="S20" s="40">
        <f aca="true" t="shared" si="9" ref="S20:X20">SUM(S7:S19)</f>
        <v>5</v>
      </c>
      <c r="T20" s="40">
        <f t="shared" si="9"/>
        <v>32</v>
      </c>
      <c r="U20" s="40">
        <f t="shared" si="9"/>
        <v>27</v>
      </c>
      <c r="V20" s="40">
        <f t="shared" si="9"/>
        <v>32</v>
      </c>
      <c r="W20" s="40">
        <f t="shared" si="9"/>
        <v>4</v>
      </c>
      <c r="X20" s="40">
        <f t="shared" si="9"/>
        <v>5</v>
      </c>
      <c r="Y20" s="41"/>
      <c r="Z20" s="44">
        <f>SUM(Z7:Z19)</f>
        <v>72</v>
      </c>
    </row>
    <row r="21" spans="1:27" ht="12.75" customHeight="1">
      <c r="A21" s="9"/>
      <c r="B21" s="9"/>
      <c r="C21" s="9"/>
      <c r="D21" s="9"/>
      <c r="E21" s="9"/>
      <c r="F21" s="130"/>
      <c r="G21" s="9"/>
      <c r="H21" s="9"/>
      <c r="I21" s="9"/>
      <c r="J21" s="9"/>
      <c r="K21" s="10"/>
      <c r="L21" s="9"/>
      <c r="M21" s="8"/>
      <c r="N21" s="8"/>
      <c r="O21" s="9"/>
      <c r="P21" s="10"/>
      <c r="Q21" s="9"/>
      <c r="R21" s="8"/>
      <c r="S21" s="9"/>
      <c r="T21" s="9"/>
      <c r="U21" s="9"/>
      <c r="V21" s="9"/>
      <c r="W21" s="9"/>
      <c r="X21" s="9"/>
      <c r="Y21" s="8"/>
      <c r="Z21" s="10"/>
      <c r="AA21" s="9"/>
    </row>
  </sheetData>
  <sheetProtection/>
  <mergeCells count="1">
    <mergeCell ref="B1:E1"/>
  </mergeCells>
  <printOptions/>
  <pageMargins left="0.3937007874015748" right="0.3937007874015748" top="0.7874015748031497" bottom="0.4724409448818898" header="0.35433070866141736" footer="0.2362204724409449"/>
  <pageSetup horizontalDpi="360" verticalDpi="360" orientation="landscape" paperSize="9" r:id="rId1"/>
  <headerFooter alignWithMargins="0">
    <oddHeader>&amp;L&amp;"Lucida Sans,Corsivo"&amp;14POGGIBONSI BASKET - under 14 Elite&amp;R&amp;"Lucida Sans,Corsivo"&amp;12Campionato 2013-2014</oddHeader>
    <oddFooter>&amp;L&amp;F - &amp;D &amp;T&amp;R&amp;A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selection activeCell="AC17" sqref="AC17"/>
    </sheetView>
  </sheetViews>
  <sheetFormatPr defaultColWidth="8.8515625" defaultRowHeight="12.75"/>
  <cols>
    <col min="1" max="1" width="22.8515625" style="6" customWidth="1"/>
    <col min="2" max="2" width="4.7109375" style="6" customWidth="1"/>
    <col min="3" max="3" width="2.7109375" style="6" customWidth="1"/>
    <col min="4" max="5" width="4.7109375" style="6" customWidth="1"/>
    <col min="6" max="6" width="4.7109375" style="2" customWidth="1"/>
    <col min="7" max="7" width="4.7109375" style="6" hidden="1" customWidth="1"/>
    <col min="8" max="8" width="2.7109375" style="6" customWidth="1"/>
    <col min="9" max="10" width="4.7109375" style="6" customWidth="1"/>
    <col min="11" max="11" width="4.7109375" style="2" customWidth="1"/>
    <col min="12" max="12" width="4.7109375" style="6" hidden="1" customWidth="1"/>
    <col min="13" max="13" width="2.7109375" style="7" customWidth="1"/>
    <col min="14" max="14" width="4.7109375" style="7" customWidth="1"/>
    <col min="15" max="15" width="4.7109375" style="6" customWidth="1"/>
    <col min="16" max="16" width="4.7109375" style="2" customWidth="1"/>
    <col min="17" max="17" width="4.7109375" style="6" hidden="1" customWidth="1"/>
    <col min="18" max="18" width="2.7109375" style="7" customWidth="1"/>
    <col min="19" max="24" width="4.7109375" style="6" customWidth="1"/>
    <col min="25" max="25" width="2.7109375" style="7" customWidth="1"/>
    <col min="26" max="26" width="7.8515625" style="2" customWidth="1"/>
    <col min="27" max="27" width="4.28125" style="6" hidden="1" customWidth="1"/>
    <col min="28" max="16384" width="8.8515625" style="6" customWidth="1"/>
  </cols>
  <sheetData>
    <row r="1" spans="1:28" ht="14.25" customHeight="1" thickBot="1">
      <c r="A1" s="62" t="s">
        <v>22</v>
      </c>
      <c r="B1" s="143">
        <v>41658</v>
      </c>
      <c r="C1" s="143"/>
      <c r="D1" s="143"/>
      <c r="E1" s="143"/>
      <c r="F1" s="63"/>
      <c r="G1" s="64"/>
      <c r="H1" s="64"/>
      <c r="I1" s="65"/>
      <c r="J1" s="65"/>
      <c r="K1" s="66"/>
      <c r="L1" s="65"/>
      <c r="M1" s="65"/>
      <c r="N1" s="65"/>
      <c r="O1" s="65"/>
      <c r="P1" s="66"/>
      <c r="Q1" s="65"/>
      <c r="R1" s="65"/>
      <c r="S1" s="65"/>
      <c r="T1" s="65"/>
      <c r="U1" s="65"/>
      <c r="V1" s="65"/>
      <c r="W1" s="65"/>
      <c r="X1" s="65"/>
      <c r="Y1" s="65"/>
      <c r="Z1" s="60"/>
      <c r="AA1" s="7"/>
      <c r="AB1" s="7"/>
    </row>
    <row r="2" spans="1:27" s="13" customFormat="1" ht="26.25" customHeight="1">
      <c r="A2" s="45" t="s">
        <v>58</v>
      </c>
      <c r="B2" s="46"/>
      <c r="C2" s="46"/>
      <c r="D2" s="46" t="s">
        <v>55</v>
      </c>
      <c r="E2" s="46"/>
      <c r="F2" s="47"/>
      <c r="G2" s="48"/>
      <c r="H2" s="48"/>
      <c r="I2" s="48"/>
      <c r="J2" s="48"/>
      <c r="K2" s="49"/>
      <c r="L2" s="50"/>
      <c r="M2" s="50"/>
      <c r="N2" s="51" t="s">
        <v>88</v>
      </c>
      <c r="O2" s="48"/>
      <c r="P2" s="49"/>
      <c r="Q2" s="50"/>
      <c r="R2" s="51"/>
      <c r="S2" s="50"/>
      <c r="T2" s="50"/>
      <c r="U2" s="50"/>
      <c r="V2" s="52" t="s">
        <v>10</v>
      </c>
      <c r="W2" s="52"/>
      <c r="X2" s="52"/>
      <c r="Y2" s="52"/>
      <c r="Z2" s="131">
        <v>3</v>
      </c>
      <c r="AA2" s="12"/>
    </row>
    <row r="3" spans="1:27" s="13" customFormat="1" ht="19.5" customHeight="1" thickBot="1">
      <c r="A3" s="97" t="s">
        <v>1</v>
      </c>
      <c r="B3" s="129" t="s">
        <v>89</v>
      </c>
      <c r="C3" s="98"/>
      <c r="D3" s="98"/>
      <c r="E3" s="98"/>
      <c r="F3" s="99"/>
      <c r="G3" s="100"/>
      <c r="H3" s="101"/>
      <c r="I3" s="101"/>
      <c r="J3" s="101"/>
      <c r="K3" s="102"/>
      <c r="L3" s="101"/>
      <c r="M3" s="101"/>
      <c r="N3" s="101"/>
      <c r="O3" s="101"/>
      <c r="P3" s="102"/>
      <c r="Q3" s="101"/>
      <c r="R3" s="101"/>
      <c r="S3" s="101"/>
      <c r="T3" s="101"/>
      <c r="U3" s="101"/>
      <c r="V3" s="101"/>
      <c r="W3" s="101"/>
      <c r="X3" s="101"/>
      <c r="Y3" s="101"/>
      <c r="Z3" s="103"/>
      <c r="AA3" s="12"/>
    </row>
    <row r="4" spans="1:27" ht="14.25" customHeight="1">
      <c r="A4" s="61"/>
      <c r="B4" s="61"/>
      <c r="C4" s="61"/>
      <c r="D4" s="61"/>
      <c r="E4" s="61"/>
      <c r="F4" s="43"/>
      <c r="G4" s="61"/>
      <c r="H4" s="61"/>
      <c r="I4" s="61"/>
      <c r="J4" s="61"/>
      <c r="K4" s="43"/>
      <c r="L4" s="61"/>
      <c r="M4" s="61"/>
      <c r="N4" s="61"/>
      <c r="O4" s="61"/>
      <c r="P4" s="43"/>
      <c r="Q4" s="61"/>
      <c r="R4" s="61"/>
      <c r="S4" s="61"/>
      <c r="T4" s="61"/>
      <c r="U4" s="61"/>
      <c r="V4" s="61"/>
      <c r="W4" s="61"/>
      <c r="X4" s="61"/>
      <c r="Y4" s="61"/>
      <c r="Z4" s="43"/>
      <c r="AA4" s="12"/>
    </row>
    <row r="5" spans="1:27" ht="12.75">
      <c r="A5" s="7"/>
      <c r="B5" s="7"/>
      <c r="C5" s="7"/>
      <c r="D5" s="1" t="s">
        <v>40</v>
      </c>
      <c r="E5" s="1"/>
      <c r="F5" s="3"/>
      <c r="G5" s="1"/>
      <c r="H5" s="7"/>
      <c r="I5" s="1" t="s">
        <v>42</v>
      </c>
      <c r="J5" s="1"/>
      <c r="K5" s="3"/>
      <c r="L5" s="1"/>
      <c r="M5" s="11"/>
      <c r="N5" s="1" t="s">
        <v>41</v>
      </c>
      <c r="O5" s="1"/>
      <c r="P5" s="3"/>
      <c r="Q5" s="1"/>
      <c r="R5" s="11"/>
      <c r="S5" s="11"/>
      <c r="T5" s="11"/>
      <c r="U5" s="11"/>
      <c r="V5" s="11"/>
      <c r="W5" s="11"/>
      <c r="X5" s="11"/>
      <c r="Y5" s="11"/>
      <c r="Z5" s="11"/>
      <c r="AA5" s="12"/>
    </row>
    <row r="6" spans="1:27" s="110" customFormat="1" ht="24.75" customHeight="1" thickBot="1">
      <c r="A6" s="108"/>
      <c r="B6" s="111" t="s">
        <v>44</v>
      </c>
      <c r="C6" s="111"/>
      <c r="D6" s="111" t="s">
        <v>29</v>
      </c>
      <c r="E6" s="111" t="s">
        <v>5</v>
      </c>
      <c r="F6" s="107" t="s">
        <v>0</v>
      </c>
      <c r="G6" s="111"/>
      <c r="H6" s="109"/>
      <c r="I6" s="111" t="s">
        <v>29</v>
      </c>
      <c r="J6" s="111" t="s">
        <v>5</v>
      </c>
      <c r="K6" s="107" t="s">
        <v>0</v>
      </c>
      <c r="L6" s="111"/>
      <c r="M6" s="111"/>
      <c r="N6" s="111" t="s">
        <v>29</v>
      </c>
      <c r="O6" s="111" t="s">
        <v>5</v>
      </c>
      <c r="P6" s="107" t="s">
        <v>0</v>
      </c>
      <c r="Q6" s="111"/>
      <c r="R6" s="111"/>
      <c r="S6" s="107" t="s">
        <v>30</v>
      </c>
      <c r="T6" s="107" t="s">
        <v>43</v>
      </c>
      <c r="U6" s="107" t="s">
        <v>32</v>
      </c>
      <c r="V6" s="107" t="s">
        <v>33</v>
      </c>
      <c r="W6" s="107" t="s">
        <v>34</v>
      </c>
      <c r="X6" s="107" t="s">
        <v>35</v>
      </c>
      <c r="Y6" s="107"/>
      <c r="Z6" s="107" t="s">
        <v>2</v>
      </c>
      <c r="AA6" s="109"/>
    </row>
    <row r="7" spans="1:27" ht="12.75">
      <c r="A7" s="67" t="s">
        <v>13</v>
      </c>
      <c r="B7" s="68" t="s">
        <v>65</v>
      </c>
      <c r="C7" s="69"/>
      <c r="D7" s="70">
        <v>0</v>
      </c>
      <c r="E7" s="70">
        <v>1</v>
      </c>
      <c r="F7" s="71">
        <f>IF(ISERROR(G7),0,G7)</f>
        <v>0</v>
      </c>
      <c r="G7" s="70">
        <f>IF(B7="x",(D7*100)/E7,"")</f>
        <v>0</v>
      </c>
      <c r="H7" s="69"/>
      <c r="I7" s="78">
        <v>0</v>
      </c>
      <c r="J7" s="79">
        <v>0</v>
      </c>
      <c r="K7" s="86">
        <f>IF(ISERROR(L7),0,L7)</f>
        <v>0</v>
      </c>
      <c r="L7" s="70" t="e">
        <f>IF(B7="x",(I7*100)/J7,"")</f>
        <v>#DIV/0!</v>
      </c>
      <c r="M7" s="69"/>
      <c r="N7" s="78">
        <v>0</v>
      </c>
      <c r="O7" s="79">
        <v>2</v>
      </c>
      <c r="P7" s="86">
        <f>IF(ISERROR(Q7),0,Q7)</f>
        <v>0</v>
      </c>
      <c r="Q7" s="70">
        <f>IF(B7="x",(N7*100)/O7,"")</f>
        <v>0</v>
      </c>
      <c r="R7" s="69"/>
      <c r="S7" s="78">
        <v>3</v>
      </c>
      <c r="T7" s="79">
        <v>2</v>
      </c>
      <c r="U7" s="80">
        <f>IF(S7&lt;&gt;"",T7-S7,"")</f>
        <v>-1</v>
      </c>
      <c r="V7" s="70">
        <v>0</v>
      </c>
      <c r="W7" s="70">
        <v>0</v>
      </c>
      <c r="X7" s="70">
        <v>0</v>
      </c>
      <c r="Y7" s="69"/>
      <c r="Z7" s="72">
        <f>IF(B7="x",(D7*2)+I7+(N7*3),"")</f>
        <v>0</v>
      </c>
      <c r="AA7" s="25">
        <f>IF(Z7="",0,Z7)</f>
        <v>0</v>
      </c>
    </row>
    <row r="8" spans="1:27" ht="12.75">
      <c r="A8" s="17" t="s">
        <v>28</v>
      </c>
      <c r="B8" s="18" t="s">
        <v>65</v>
      </c>
      <c r="C8" s="20"/>
      <c r="D8" s="81">
        <v>1</v>
      </c>
      <c r="E8" s="82">
        <v>9</v>
      </c>
      <c r="F8" s="87">
        <f>IF(ISERROR(G8),0,G8)</f>
        <v>11.11111111111111</v>
      </c>
      <c r="G8" s="19">
        <f aca="true" t="shared" si="0" ref="G8:G19">IF(B8="x",(D8*100)/E8,"")</f>
        <v>11.11111111111111</v>
      </c>
      <c r="H8" s="21"/>
      <c r="I8" s="81">
        <v>0</v>
      </c>
      <c r="J8" s="82">
        <v>2</v>
      </c>
      <c r="K8" s="87">
        <f>IF(ISERROR(L8),0,L8)</f>
        <v>0</v>
      </c>
      <c r="L8" s="19">
        <f aca="true" t="shared" si="1" ref="L8:L19">IF(B8="x",(I8*100)/J8,"")</f>
        <v>0</v>
      </c>
      <c r="M8" s="22"/>
      <c r="N8" s="81">
        <v>1</v>
      </c>
      <c r="O8" s="82">
        <v>1</v>
      </c>
      <c r="P8" s="87">
        <f>IF(ISERROR(Q8),0,Q8)</f>
        <v>100</v>
      </c>
      <c r="Q8" s="19">
        <f aca="true" t="shared" si="2" ref="Q8:Q19">IF(B8="x",(N8*100)/O8,"")</f>
        <v>100</v>
      </c>
      <c r="R8" s="22"/>
      <c r="S8" s="81">
        <v>2</v>
      </c>
      <c r="T8" s="82">
        <v>5</v>
      </c>
      <c r="U8" s="83">
        <f aca="true" t="shared" si="3" ref="U8:U19">IF(S8&lt;&gt;"",T8-S8,"")</f>
        <v>3</v>
      </c>
      <c r="V8" s="19">
        <v>4</v>
      </c>
      <c r="W8" s="19">
        <v>0</v>
      </c>
      <c r="X8" s="19">
        <v>0</v>
      </c>
      <c r="Y8" s="22"/>
      <c r="Z8" s="42">
        <f aca="true" t="shared" si="4" ref="Z8:Z19">IF(B8="x",(D8*2)+I8+(N8*3),"")</f>
        <v>5</v>
      </c>
      <c r="AA8" s="25">
        <f aca="true" t="shared" si="5" ref="AA8:AA19">IF(Z8="",0,Z8)</f>
        <v>5</v>
      </c>
    </row>
    <row r="9" spans="1:27" ht="12.75">
      <c r="A9" s="17" t="s">
        <v>14</v>
      </c>
      <c r="B9" s="18" t="s">
        <v>66</v>
      </c>
      <c r="C9" s="20"/>
      <c r="D9" s="81">
        <v>0</v>
      </c>
      <c r="E9" s="82">
        <v>0</v>
      </c>
      <c r="F9" s="87">
        <f>IF(ISERROR(G9),0,G9)</f>
      </c>
      <c r="G9" s="19">
        <f t="shared" si="0"/>
      </c>
      <c r="H9" s="21"/>
      <c r="I9" s="81">
        <v>0</v>
      </c>
      <c r="J9" s="82">
        <v>0</v>
      </c>
      <c r="K9" s="87">
        <f>IF(ISERROR(L9),0,L9)</f>
      </c>
      <c r="L9" s="19">
        <f t="shared" si="1"/>
      </c>
      <c r="M9" s="22"/>
      <c r="N9" s="81">
        <v>0</v>
      </c>
      <c r="O9" s="82">
        <v>0</v>
      </c>
      <c r="P9" s="87">
        <f>IF(ISERROR(Q9),0,Q9)</f>
      </c>
      <c r="Q9" s="19">
        <f t="shared" si="2"/>
      </c>
      <c r="R9" s="22"/>
      <c r="S9" s="81">
        <v>0</v>
      </c>
      <c r="T9" s="82">
        <v>0</v>
      </c>
      <c r="U9" s="83">
        <f t="shared" si="3"/>
        <v>0</v>
      </c>
      <c r="V9" s="19">
        <v>0</v>
      </c>
      <c r="W9" s="19">
        <v>0</v>
      </c>
      <c r="X9" s="19">
        <v>0</v>
      </c>
      <c r="Y9" s="22"/>
      <c r="Z9" s="42">
        <f t="shared" si="4"/>
      </c>
      <c r="AA9" s="25">
        <f t="shared" si="5"/>
        <v>0</v>
      </c>
    </row>
    <row r="10" spans="1:27" ht="12.75">
      <c r="A10" s="17" t="s">
        <v>15</v>
      </c>
      <c r="B10" s="18" t="s">
        <v>65</v>
      </c>
      <c r="C10" s="20"/>
      <c r="D10" s="81">
        <v>14</v>
      </c>
      <c r="E10" s="82">
        <v>26</v>
      </c>
      <c r="F10" s="87">
        <f>IF(ISERROR(G10),0,G10)</f>
        <v>53.84615384615385</v>
      </c>
      <c r="G10" s="19">
        <f>IF(B10="x",(D10*100)/E10,"")</f>
        <v>53.84615384615385</v>
      </c>
      <c r="H10" s="21"/>
      <c r="I10" s="81">
        <v>12</v>
      </c>
      <c r="J10" s="82">
        <v>20</v>
      </c>
      <c r="K10" s="87">
        <f>IF(ISERROR(L10),0,L10)</f>
        <v>60</v>
      </c>
      <c r="L10" s="19">
        <f t="shared" si="1"/>
        <v>60</v>
      </c>
      <c r="M10" s="22"/>
      <c r="N10" s="81">
        <v>0</v>
      </c>
      <c r="O10" s="82">
        <v>0</v>
      </c>
      <c r="P10" s="87">
        <f aca="true" t="shared" si="6" ref="P10:P19">IF(ISERROR(Q10),0,Q10)</f>
        <v>0</v>
      </c>
      <c r="Q10" s="19" t="e">
        <f t="shared" si="2"/>
        <v>#DIV/0!</v>
      </c>
      <c r="R10" s="22"/>
      <c r="S10" s="81">
        <v>3</v>
      </c>
      <c r="T10" s="82">
        <v>6</v>
      </c>
      <c r="U10" s="83">
        <f t="shared" si="3"/>
        <v>3</v>
      </c>
      <c r="V10" s="19">
        <v>25</v>
      </c>
      <c r="W10" s="19">
        <v>0</v>
      </c>
      <c r="X10" s="19">
        <v>0</v>
      </c>
      <c r="Y10" s="22"/>
      <c r="Z10" s="42">
        <f t="shared" si="4"/>
        <v>40</v>
      </c>
      <c r="AA10" s="25">
        <f t="shared" si="5"/>
        <v>40</v>
      </c>
    </row>
    <row r="11" spans="1:27" ht="12.75">
      <c r="A11" s="17" t="s">
        <v>52</v>
      </c>
      <c r="B11" s="18" t="s">
        <v>65</v>
      </c>
      <c r="C11" s="20"/>
      <c r="D11" s="81">
        <v>0</v>
      </c>
      <c r="E11" s="82">
        <v>0</v>
      </c>
      <c r="F11" s="87">
        <f aca="true" t="shared" si="7" ref="F11:F19">IF(ISERROR(G11),0,G11)</f>
        <v>0</v>
      </c>
      <c r="G11" s="19" t="e">
        <f t="shared" si="0"/>
        <v>#DIV/0!</v>
      </c>
      <c r="H11" s="21"/>
      <c r="I11" s="81">
        <v>0</v>
      </c>
      <c r="J11" s="82">
        <v>0</v>
      </c>
      <c r="K11" s="87">
        <f aca="true" t="shared" si="8" ref="K11:K19">IF(ISERROR(L11),0,L11)</f>
        <v>0</v>
      </c>
      <c r="L11" s="19" t="e">
        <f t="shared" si="1"/>
        <v>#DIV/0!</v>
      </c>
      <c r="M11" s="22"/>
      <c r="N11" s="81">
        <v>0</v>
      </c>
      <c r="O11" s="82">
        <v>0</v>
      </c>
      <c r="P11" s="87">
        <f t="shared" si="6"/>
        <v>0</v>
      </c>
      <c r="Q11" s="19" t="e">
        <f t="shared" si="2"/>
        <v>#DIV/0!</v>
      </c>
      <c r="R11" s="22"/>
      <c r="S11" s="81">
        <v>0</v>
      </c>
      <c r="T11" s="82">
        <v>0</v>
      </c>
      <c r="U11" s="83">
        <f t="shared" si="3"/>
        <v>0</v>
      </c>
      <c r="V11" s="19">
        <v>0</v>
      </c>
      <c r="W11" s="19">
        <v>0</v>
      </c>
      <c r="X11" s="19">
        <v>0</v>
      </c>
      <c r="Y11" s="22"/>
      <c r="Z11" s="42">
        <f t="shared" si="4"/>
        <v>0</v>
      </c>
      <c r="AA11" s="25">
        <f t="shared" si="5"/>
        <v>0</v>
      </c>
    </row>
    <row r="12" spans="1:27" ht="12.75" hidden="1">
      <c r="A12" s="17" t="s">
        <v>21</v>
      </c>
      <c r="B12" s="18"/>
      <c r="C12" s="20"/>
      <c r="D12" s="81">
        <v>0</v>
      </c>
      <c r="E12" s="82">
        <v>0</v>
      </c>
      <c r="F12" s="87">
        <f>IF(ISERROR(G12),0,G12)</f>
      </c>
      <c r="G12" s="19">
        <f>IF(B12="x",(D12*100)/E12,"")</f>
      </c>
      <c r="H12" s="21"/>
      <c r="I12" s="81">
        <v>0</v>
      </c>
      <c r="J12" s="82">
        <v>0</v>
      </c>
      <c r="K12" s="87">
        <f>IF(ISERROR(L12),0,L12)</f>
      </c>
      <c r="L12" s="19">
        <f>IF(B12="x",(I12*100)/J12,"")</f>
      </c>
      <c r="M12" s="22"/>
      <c r="N12" s="81">
        <v>0</v>
      </c>
      <c r="O12" s="82">
        <v>0</v>
      </c>
      <c r="P12" s="87">
        <f>IF(ISERROR(Q12),0,Q12)</f>
      </c>
      <c r="Q12" s="19">
        <f>IF(B12="x",(N12*100)/O12,"")</f>
      </c>
      <c r="R12" s="22"/>
      <c r="S12" s="81">
        <v>0</v>
      </c>
      <c r="T12" s="82">
        <v>0</v>
      </c>
      <c r="U12" s="83">
        <f>IF(S12&lt;&gt;"",T12-S12,"")</f>
        <v>0</v>
      </c>
      <c r="V12" s="19">
        <v>0</v>
      </c>
      <c r="W12" s="19">
        <v>0</v>
      </c>
      <c r="X12" s="19">
        <v>0</v>
      </c>
      <c r="Y12" s="22"/>
      <c r="Z12" s="42">
        <f>IF(B12="x",(D12*2)+I12+(N12*3),"")</f>
      </c>
      <c r="AA12" s="25">
        <f>IF(Z12="",0,Z12)</f>
        <v>0</v>
      </c>
    </row>
    <row r="13" spans="1:27" ht="12.75">
      <c r="A13" s="17" t="s">
        <v>27</v>
      </c>
      <c r="B13" s="18" t="s">
        <v>65</v>
      </c>
      <c r="C13" s="20"/>
      <c r="D13" s="81">
        <v>0</v>
      </c>
      <c r="E13" s="82">
        <v>0</v>
      </c>
      <c r="F13" s="87">
        <f t="shared" si="7"/>
        <v>0</v>
      </c>
      <c r="G13" s="19" t="e">
        <f t="shared" si="0"/>
        <v>#DIV/0!</v>
      </c>
      <c r="H13" s="21"/>
      <c r="I13" s="81">
        <v>1</v>
      </c>
      <c r="J13" s="82">
        <v>2</v>
      </c>
      <c r="K13" s="87">
        <f t="shared" si="8"/>
        <v>50</v>
      </c>
      <c r="L13" s="19">
        <f t="shared" si="1"/>
        <v>50</v>
      </c>
      <c r="M13" s="22"/>
      <c r="N13" s="81">
        <v>0</v>
      </c>
      <c r="O13" s="82">
        <v>0</v>
      </c>
      <c r="P13" s="87">
        <f t="shared" si="6"/>
        <v>0</v>
      </c>
      <c r="Q13" s="19" t="e">
        <f t="shared" si="2"/>
        <v>#DIV/0!</v>
      </c>
      <c r="R13" s="22"/>
      <c r="S13" s="81">
        <v>0</v>
      </c>
      <c r="T13" s="82">
        <v>0</v>
      </c>
      <c r="U13" s="83">
        <f t="shared" si="3"/>
        <v>0</v>
      </c>
      <c r="V13" s="19">
        <v>1</v>
      </c>
      <c r="W13" s="19">
        <v>0</v>
      </c>
      <c r="X13" s="19">
        <v>0</v>
      </c>
      <c r="Y13" s="22"/>
      <c r="Z13" s="42">
        <f t="shared" si="4"/>
        <v>1</v>
      </c>
      <c r="AA13" s="25">
        <f t="shared" si="5"/>
        <v>1</v>
      </c>
    </row>
    <row r="14" spans="1:27" ht="12.75">
      <c r="A14" s="17" t="s">
        <v>16</v>
      </c>
      <c r="B14" s="18" t="s">
        <v>65</v>
      </c>
      <c r="C14" s="20"/>
      <c r="D14" s="81">
        <v>0</v>
      </c>
      <c r="E14" s="82">
        <v>0</v>
      </c>
      <c r="F14" s="87">
        <f>IF(ISERROR(G14),0,G14)</f>
        <v>0</v>
      </c>
      <c r="G14" s="19" t="e">
        <f>IF(B14="x",(D14*100)/E14,"")</f>
        <v>#DIV/0!</v>
      </c>
      <c r="H14" s="21"/>
      <c r="I14" s="81">
        <v>0</v>
      </c>
      <c r="J14" s="82">
        <v>0</v>
      </c>
      <c r="K14" s="87">
        <f>IF(ISERROR(L14),0,L14)</f>
        <v>0</v>
      </c>
      <c r="L14" s="19" t="e">
        <f t="shared" si="1"/>
        <v>#DIV/0!</v>
      </c>
      <c r="M14" s="22"/>
      <c r="N14" s="81">
        <v>0</v>
      </c>
      <c r="O14" s="82">
        <v>0</v>
      </c>
      <c r="P14" s="87">
        <f t="shared" si="6"/>
        <v>0</v>
      </c>
      <c r="Q14" s="19" t="e">
        <f t="shared" si="2"/>
        <v>#DIV/0!</v>
      </c>
      <c r="R14" s="22"/>
      <c r="S14" s="81">
        <v>2</v>
      </c>
      <c r="T14" s="82">
        <v>1</v>
      </c>
      <c r="U14" s="83">
        <f t="shared" si="3"/>
        <v>-1</v>
      </c>
      <c r="V14" s="19">
        <v>0</v>
      </c>
      <c r="W14" s="19">
        <v>0</v>
      </c>
      <c r="X14" s="19">
        <v>0</v>
      </c>
      <c r="Y14" s="22"/>
      <c r="Z14" s="42">
        <f t="shared" si="4"/>
        <v>0</v>
      </c>
      <c r="AA14" s="25">
        <f t="shared" si="5"/>
        <v>0</v>
      </c>
    </row>
    <row r="15" spans="1:27" ht="12.75">
      <c r="A15" s="17" t="s">
        <v>17</v>
      </c>
      <c r="B15" s="18" t="s">
        <v>65</v>
      </c>
      <c r="C15" s="20"/>
      <c r="D15" s="81">
        <v>0</v>
      </c>
      <c r="E15" s="82">
        <v>0</v>
      </c>
      <c r="F15" s="87">
        <f t="shared" si="7"/>
        <v>0</v>
      </c>
      <c r="G15" s="19" t="e">
        <f t="shared" si="0"/>
        <v>#DIV/0!</v>
      </c>
      <c r="H15" s="21"/>
      <c r="I15" s="81">
        <v>0</v>
      </c>
      <c r="J15" s="82">
        <v>0</v>
      </c>
      <c r="K15" s="87">
        <f t="shared" si="8"/>
        <v>0</v>
      </c>
      <c r="L15" s="19" t="e">
        <f t="shared" si="1"/>
        <v>#DIV/0!</v>
      </c>
      <c r="M15" s="22"/>
      <c r="N15" s="81">
        <v>0</v>
      </c>
      <c r="O15" s="82">
        <v>0</v>
      </c>
      <c r="P15" s="87">
        <f t="shared" si="6"/>
        <v>0</v>
      </c>
      <c r="Q15" s="19" t="e">
        <f t="shared" si="2"/>
        <v>#DIV/0!</v>
      </c>
      <c r="R15" s="22"/>
      <c r="S15" s="81">
        <v>1</v>
      </c>
      <c r="T15" s="82">
        <v>1</v>
      </c>
      <c r="U15" s="83">
        <f t="shared" si="3"/>
        <v>0</v>
      </c>
      <c r="V15" s="19">
        <v>0</v>
      </c>
      <c r="W15" s="19">
        <v>0</v>
      </c>
      <c r="X15" s="19">
        <v>0</v>
      </c>
      <c r="Y15" s="22"/>
      <c r="Z15" s="42">
        <f t="shared" si="4"/>
        <v>0</v>
      </c>
      <c r="AA15" s="25">
        <f t="shared" si="5"/>
        <v>0</v>
      </c>
    </row>
    <row r="16" spans="1:27" ht="12.75">
      <c r="A16" s="17" t="s">
        <v>18</v>
      </c>
      <c r="B16" s="18" t="s">
        <v>65</v>
      </c>
      <c r="C16" s="20"/>
      <c r="D16" s="81">
        <v>2</v>
      </c>
      <c r="E16" s="82">
        <v>6</v>
      </c>
      <c r="F16" s="87">
        <f t="shared" si="7"/>
        <v>33.333333333333336</v>
      </c>
      <c r="G16" s="19">
        <f t="shared" si="0"/>
        <v>33.333333333333336</v>
      </c>
      <c r="H16" s="21"/>
      <c r="I16" s="81">
        <v>3</v>
      </c>
      <c r="J16" s="82">
        <v>4</v>
      </c>
      <c r="K16" s="87">
        <f t="shared" si="8"/>
        <v>75</v>
      </c>
      <c r="L16" s="19">
        <f t="shared" si="1"/>
        <v>75</v>
      </c>
      <c r="M16" s="22"/>
      <c r="N16" s="81">
        <v>0</v>
      </c>
      <c r="O16" s="82">
        <v>3</v>
      </c>
      <c r="P16" s="87">
        <f t="shared" si="6"/>
        <v>0</v>
      </c>
      <c r="Q16" s="19">
        <f t="shared" si="2"/>
        <v>0</v>
      </c>
      <c r="R16" s="22"/>
      <c r="S16" s="81">
        <v>4</v>
      </c>
      <c r="T16" s="82">
        <v>0</v>
      </c>
      <c r="U16" s="83">
        <f t="shared" si="3"/>
        <v>-4</v>
      </c>
      <c r="V16" s="19">
        <v>0</v>
      </c>
      <c r="W16" s="19">
        <v>1</v>
      </c>
      <c r="X16" s="19">
        <v>0</v>
      </c>
      <c r="Y16" s="22"/>
      <c r="Z16" s="42">
        <f t="shared" si="4"/>
        <v>7</v>
      </c>
      <c r="AA16" s="25">
        <f t="shared" si="5"/>
        <v>7</v>
      </c>
    </row>
    <row r="17" spans="1:27" ht="12.75">
      <c r="A17" s="17" t="s">
        <v>53</v>
      </c>
      <c r="B17" s="18" t="s">
        <v>65</v>
      </c>
      <c r="C17" s="20"/>
      <c r="D17" s="81">
        <v>0</v>
      </c>
      <c r="E17" s="82">
        <v>2</v>
      </c>
      <c r="F17" s="87">
        <f t="shared" si="7"/>
        <v>0</v>
      </c>
      <c r="G17" s="19">
        <f t="shared" si="0"/>
        <v>0</v>
      </c>
      <c r="H17" s="21"/>
      <c r="I17" s="81">
        <v>0</v>
      </c>
      <c r="J17" s="82">
        <v>0</v>
      </c>
      <c r="K17" s="87">
        <f t="shared" si="8"/>
        <v>0</v>
      </c>
      <c r="L17" s="19" t="e">
        <f t="shared" si="1"/>
        <v>#DIV/0!</v>
      </c>
      <c r="M17" s="22"/>
      <c r="N17" s="81">
        <v>0</v>
      </c>
      <c r="O17" s="82">
        <v>0</v>
      </c>
      <c r="P17" s="87">
        <f t="shared" si="6"/>
        <v>0</v>
      </c>
      <c r="Q17" s="19" t="e">
        <f t="shared" si="2"/>
        <v>#DIV/0!</v>
      </c>
      <c r="R17" s="22"/>
      <c r="S17" s="81">
        <v>1</v>
      </c>
      <c r="T17" s="82">
        <v>1</v>
      </c>
      <c r="U17" s="83">
        <f t="shared" si="3"/>
        <v>0</v>
      </c>
      <c r="V17" s="19">
        <v>4</v>
      </c>
      <c r="W17" s="19">
        <v>0</v>
      </c>
      <c r="X17" s="19">
        <v>0</v>
      </c>
      <c r="Y17" s="22"/>
      <c r="Z17" s="42">
        <f t="shared" si="4"/>
        <v>0</v>
      </c>
      <c r="AA17" s="25">
        <f t="shared" si="5"/>
        <v>0</v>
      </c>
    </row>
    <row r="18" spans="1:27" ht="12.75">
      <c r="A18" s="17" t="s">
        <v>19</v>
      </c>
      <c r="B18" s="18" t="s">
        <v>65</v>
      </c>
      <c r="C18" s="20"/>
      <c r="D18" s="81">
        <v>2</v>
      </c>
      <c r="E18" s="82">
        <v>9</v>
      </c>
      <c r="F18" s="87">
        <f t="shared" si="7"/>
        <v>22.22222222222222</v>
      </c>
      <c r="G18" s="19">
        <f t="shared" si="0"/>
        <v>22.22222222222222</v>
      </c>
      <c r="H18" s="21"/>
      <c r="I18" s="81">
        <v>0</v>
      </c>
      <c r="J18" s="82">
        <v>0</v>
      </c>
      <c r="K18" s="87">
        <f t="shared" si="8"/>
        <v>0</v>
      </c>
      <c r="L18" s="19" t="e">
        <f t="shared" si="1"/>
        <v>#DIV/0!</v>
      </c>
      <c r="M18" s="22"/>
      <c r="N18" s="81">
        <v>0</v>
      </c>
      <c r="O18" s="82">
        <v>0</v>
      </c>
      <c r="P18" s="87">
        <f t="shared" si="6"/>
        <v>0</v>
      </c>
      <c r="Q18" s="19" t="e">
        <f t="shared" si="2"/>
        <v>#DIV/0!</v>
      </c>
      <c r="R18" s="22"/>
      <c r="S18" s="81">
        <v>1</v>
      </c>
      <c r="T18" s="82">
        <v>2</v>
      </c>
      <c r="U18" s="83">
        <f t="shared" si="3"/>
        <v>1</v>
      </c>
      <c r="V18" s="19">
        <v>3</v>
      </c>
      <c r="W18" s="19">
        <v>0</v>
      </c>
      <c r="X18" s="19">
        <v>0</v>
      </c>
      <c r="Y18" s="22"/>
      <c r="Z18" s="42">
        <f t="shared" si="4"/>
        <v>4</v>
      </c>
      <c r="AA18" s="25">
        <f t="shared" si="5"/>
        <v>4</v>
      </c>
    </row>
    <row r="19" spans="1:27" ht="13.5" thickBot="1">
      <c r="A19" s="53" t="s">
        <v>20</v>
      </c>
      <c r="B19" s="54"/>
      <c r="C19" s="55"/>
      <c r="D19" s="84"/>
      <c r="E19" s="85"/>
      <c r="F19" s="88">
        <f t="shared" si="7"/>
      </c>
      <c r="G19" s="56">
        <f t="shared" si="0"/>
      </c>
      <c r="H19" s="57"/>
      <c r="I19" s="84"/>
      <c r="J19" s="85"/>
      <c r="K19" s="88">
        <f t="shared" si="8"/>
      </c>
      <c r="L19" s="56">
        <f t="shared" si="1"/>
      </c>
      <c r="M19" s="58"/>
      <c r="N19" s="84"/>
      <c r="O19" s="85"/>
      <c r="P19" s="88">
        <f t="shared" si="6"/>
      </c>
      <c r="Q19" s="56">
        <f t="shared" si="2"/>
      </c>
      <c r="R19" s="58"/>
      <c r="S19" s="84"/>
      <c r="T19" s="85"/>
      <c r="U19" s="96">
        <f t="shared" si="3"/>
      </c>
      <c r="V19" s="56"/>
      <c r="W19" s="56"/>
      <c r="X19" s="56"/>
      <c r="Y19" s="58"/>
      <c r="Z19" s="59">
        <f t="shared" si="4"/>
      </c>
      <c r="AA19" s="25">
        <f t="shared" si="5"/>
        <v>0</v>
      </c>
    </row>
    <row r="20" spans="1:26" ht="12.75">
      <c r="A20" s="23"/>
      <c r="B20" s="24" t="s">
        <v>4</v>
      </c>
      <c r="C20" s="23"/>
      <c r="D20" s="135">
        <f>SUM(D7:D19)</f>
        <v>19</v>
      </c>
      <c r="E20" s="135">
        <f>SUM(E7:E19)</f>
        <v>53</v>
      </c>
      <c r="F20" s="136">
        <f>IF(E20&gt;0,D20*100/E20,0)</f>
        <v>35.84905660377358</v>
      </c>
      <c r="G20" s="23"/>
      <c r="H20" s="9"/>
      <c r="I20" s="135">
        <f>SUM(I7:I19)</f>
        <v>16</v>
      </c>
      <c r="J20" s="135">
        <f>SUM(J7:J19)</f>
        <v>28</v>
      </c>
      <c r="K20" s="136">
        <f>IF(J20&gt;0,I20*100/J20,0)</f>
        <v>57.142857142857146</v>
      </c>
      <c r="L20" s="23"/>
      <c r="M20" s="16"/>
      <c r="N20" s="135">
        <f>SUM(N7:N19)</f>
        <v>1</v>
      </c>
      <c r="O20" s="135">
        <f>SUM(O7:O19)</f>
        <v>6</v>
      </c>
      <c r="P20" s="136">
        <f>IF(O20&gt;0,N20*100/O20,0)</f>
        <v>16.666666666666668</v>
      </c>
      <c r="Q20" s="23"/>
      <c r="R20" s="16"/>
      <c r="S20" s="40">
        <f aca="true" t="shared" si="9" ref="S20:X20">SUM(S7:S19)</f>
        <v>17</v>
      </c>
      <c r="T20" s="40">
        <f t="shared" si="9"/>
        <v>18</v>
      </c>
      <c r="U20" s="40">
        <f t="shared" si="9"/>
        <v>1</v>
      </c>
      <c r="V20" s="40">
        <f t="shared" si="9"/>
        <v>37</v>
      </c>
      <c r="W20" s="40">
        <f t="shared" si="9"/>
        <v>1</v>
      </c>
      <c r="X20" s="40">
        <f t="shared" si="9"/>
        <v>0</v>
      </c>
      <c r="Y20" s="41"/>
      <c r="Z20" s="44">
        <f>SUM(Z7:Z19)</f>
        <v>57</v>
      </c>
    </row>
    <row r="21" spans="1:27" ht="12.75" customHeight="1">
      <c r="A21" s="9"/>
      <c r="B21" s="9"/>
      <c r="C21" s="9"/>
      <c r="D21" s="9"/>
      <c r="E21" s="9"/>
      <c r="F21" s="130"/>
      <c r="G21" s="9"/>
      <c r="H21" s="9"/>
      <c r="I21" s="9"/>
      <c r="J21" s="9"/>
      <c r="K21" s="10"/>
      <c r="L21" s="9"/>
      <c r="M21" s="8"/>
      <c r="N21" s="8"/>
      <c r="O21" s="9"/>
      <c r="P21" s="10"/>
      <c r="Q21" s="9"/>
      <c r="R21" s="8"/>
      <c r="S21" s="9"/>
      <c r="T21" s="9"/>
      <c r="U21" s="9"/>
      <c r="V21" s="9"/>
      <c r="W21" s="9"/>
      <c r="X21" s="9"/>
      <c r="Y21" s="8"/>
      <c r="Z21" s="10"/>
      <c r="AA21" s="9"/>
    </row>
  </sheetData>
  <sheetProtection/>
  <mergeCells count="1">
    <mergeCell ref="B1:E1"/>
  </mergeCells>
  <printOptions/>
  <pageMargins left="0.3937007874015748" right="0.3937007874015748" top="0.7874015748031497" bottom="0.4724409448818898" header="0.35433070866141736" footer="0.2362204724409449"/>
  <pageSetup horizontalDpi="360" verticalDpi="360" orientation="landscape" paperSize="9" r:id="rId1"/>
  <headerFooter alignWithMargins="0">
    <oddHeader>&amp;L&amp;"Lucida Sans,Corsivo"&amp;14POGGIBONSI BASKET - under 14 Elite&amp;R&amp;"Lucida Sans,Corsivo"&amp;12Campionato 2013-2014</oddHeader>
    <oddFooter>&amp;L&amp;F - &amp;D &amp;T&amp;R&amp;A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selection activeCell="Y24" sqref="Y24"/>
    </sheetView>
  </sheetViews>
  <sheetFormatPr defaultColWidth="8.8515625" defaultRowHeight="12.75"/>
  <cols>
    <col min="1" max="1" width="22.8515625" style="6" customWidth="1"/>
    <col min="2" max="2" width="4.7109375" style="6" customWidth="1"/>
    <col min="3" max="3" width="2.7109375" style="6" customWidth="1"/>
    <col min="4" max="5" width="4.7109375" style="6" customWidth="1"/>
    <col min="6" max="6" width="4.7109375" style="2" customWidth="1"/>
    <col min="7" max="7" width="4.7109375" style="6" hidden="1" customWidth="1"/>
    <col min="8" max="8" width="2.7109375" style="6" customWidth="1"/>
    <col min="9" max="10" width="4.7109375" style="6" customWidth="1"/>
    <col min="11" max="11" width="4.7109375" style="2" customWidth="1"/>
    <col min="12" max="12" width="4.7109375" style="6" hidden="1" customWidth="1"/>
    <col min="13" max="13" width="2.7109375" style="7" customWidth="1"/>
    <col min="14" max="14" width="4.7109375" style="7" customWidth="1"/>
    <col min="15" max="15" width="4.7109375" style="6" customWidth="1"/>
    <col min="16" max="16" width="4.7109375" style="2" customWidth="1"/>
    <col min="17" max="17" width="4.7109375" style="6" hidden="1" customWidth="1"/>
    <col min="18" max="18" width="2.7109375" style="7" customWidth="1"/>
    <col min="19" max="24" width="4.7109375" style="6" customWidth="1"/>
    <col min="25" max="25" width="2.7109375" style="7" customWidth="1"/>
    <col min="26" max="26" width="7.8515625" style="2" customWidth="1"/>
    <col min="27" max="27" width="4.28125" style="6" hidden="1" customWidth="1"/>
    <col min="28" max="16384" width="8.8515625" style="6" customWidth="1"/>
  </cols>
  <sheetData>
    <row r="1" spans="1:28" ht="14.25" customHeight="1" thickBot="1">
      <c r="A1" s="62" t="s">
        <v>56</v>
      </c>
      <c r="B1" s="143">
        <v>41661</v>
      </c>
      <c r="C1" s="143"/>
      <c r="D1" s="143"/>
      <c r="E1" s="143"/>
      <c r="F1" s="63"/>
      <c r="G1" s="64"/>
      <c r="H1" s="64"/>
      <c r="I1" s="65"/>
      <c r="J1" s="65"/>
      <c r="K1" s="66"/>
      <c r="L1" s="65"/>
      <c r="M1" s="65"/>
      <c r="N1" s="65"/>
      <c r="O1" s="65"/>
      <c r="P1" s="66"/>
      <c r="Q1" s="65"/>
      <c r="R1" s="65"/>
      <c r="S1" s="65"/>
      <c r="T1" s="65"/>
      <c r="U1" s="65"/>
      <c r="V1" s="65"/>
      <c r="W1" s="65"/>
      <c r="X1" s="65"/>
      <c r="Y1" s="65"/>
      <c r="Z1" s="60"/>
      <c r="AA1" s="7"/>
      <c r="AB1" s="7"/>
    </row>
    <row r="2" spans="1:27" s="13" customFormat="1" ht="26.25" customHeight="1">
      <c r="A2" s="46" t="s">
        <v>55</v>
      </c>
      <c r="B2" s="46"/>
      <c r="C2" s="46"/>
      <c r="D2" s="46" t="s">
        <v>59</v>
      </c>
      <c r="E2" s="46"/>
      <c r="F2" s="47"/>
      <c r="G2" s="48"/>
      <c r="H2" s="48"/>
      <c r="I2" s="48"/>
      <c r="J2" s="48"/>
      <c r="K2" s="49"/>
      <c r="L2" s="50"/>
      <c r="M2" s="50"/>
      <c r="N2" s="51" t="s">
        <v>90</v>
      </c>
      <c r="O2" s="48"/>
      <c r="P2" s="49"/>
      <c r="Q2" s="50"/>
      <c r="R2" s="51"/>
      <c r="S2" s="50"/>
      <c r="T2" s="50"/>
      <c r="U2" s="50"/>
      <c r="V2" s="52" t="s">
        <v>10</v>
      </c>
      <c r="W2" s="52"/>
      <c r="X2" s="52"/>
      <c r="Y2" s="52"/>
      <c r="Z2" s="137">
        <v>4</v>
      </c>
      <c r="AA2" s="12"/>
    </row>
    <row r="3" spans="1:27" s="13" customFormat="1" ht="19.5" customHeight="1" thickBot="1">
      <c r="A3" s="97" t="s">
        <v>1</v>
      </c>
      <c r="B3" s="129" t="s">
        <v>91</v>
      </c>
      <c r="C3" s="98"/>
      <c r="D3" s="98"/>
      <c r="E3" s="98"/>
      <c r="F3" s="99"/>
      <c r="G3" s="100"/>
      <c r="H3" s="101"/>
      <c r="I3" s="101"/>
      <c r="J3" s="101"/>
      <c r="K3" s="102"/>
      <c r="L3" s="101"/>
      <c r="M3" s="101"/>
      <c r="N3" s="101"/>
      <c r="O3" s="101"/>
      <c r="P3" s="102"/>
      <c r="Q3" s="101"/>
      <c r="R3" s="101"/>
      <c r="S3" s="101"/>
      <c r="T3" s="101"/>
      <c r="U3" s="101"/>
      <c r="V3" s="101"/>
      <c r="W3" s="101"/>
      <c r="X3" s="101"/>
      <c r="Y3" s="101"/>
      <c r="Z3" s="103"/>
      <c r="AA3" s="12"/>
    </row>
    <row r="4" spans="1:27" ht="14.25" customHeight="1">
      <c r="A4" s="61"/>
      <c r="B4" s="61"/>
      <c r="C4" s="61"/>
      <c r="D4" s="61"/>
      <c r="E4" s="61"/>
      <c r="F4" s="43"/>
      <c r="G4" s="61"/>
      <c r="H4" s="61"/>
      <c r="I4" s="61"/>
      <c r="J4" s="61"/>
      <c r="K4" s="43"/>
      <c r="L4" s="61"/>
      <c r="M4" s="61"/>
      <c r="N4" s="61"/>
      <c r="O4" s="61"/>
      <c r="P4" s="43"/>
      <c r="Q4" s="61"/>
      <c r="R4" s="61"/>
      <c r="S4" s="61"/>
      <c r="T4" s="61"/>
      <c r="U4" s="61"/>
      <c r="V4" s="61"/>
      <c r="W4" s="61"/>
      <c r="X4" s="61"/>
      <c r="Y4" s="61"/>
      <c r="Z4" s="43"/>
      <c r="AA4" s="12"/>
    </row>
    <row r="5" spans="1:27" ht="12.75">
      <c r="A5" s="7"/>
      <c r="B5" s="7"/>
      <c r="C5" s="7"/>
      <c r="D5" s="1" t="s">
        <v>40</v>
      </c>
      <c r="E5" s="1"/>
      <c r="F5" s="3"/>
      <c r="G5" s="1"/>
      <c r="H5" s="7"/>
      <c r="I5" s="1" t="s">
        <v>42</v>
      </c>
      <c r="J5" s="1"/>
      <c r="K5" s="3"/>
      <c r="L5" s="1"/>
      <c r="M5" s="11"/>
      <c r="N5" s="1" t="s">
        <v>41</v>
      </c>
      <c r="O5" s="1"/>
      <c r="P5" s="3"/>
      <c r="Q5" s="1"/>
      <c r="R5" s="11"/>
      <c r="S5" s="11"/>
      <c r="T5" s="11"/>
      <c r="U5" s="11"/>
      <c r="V5" s="11"/>
      <c r="W5" s="11"/>
      <c r="X5" s="11"/>
      <c r="Y5" s="11"/>
      <c r="Z5" s="11"/>
      <c r="AA5" s="12"/>
    </row>
    <row r="6" spans="1:27" s="110" customFormat="1" ht="24.75" customHeight="1" thickBot="1">
      <c r="A6" s="108"/>
      <c r="B6" s="111" t="s">
        <v>44</v>
      </c>
      <c r="C6" s="111"/>
      <c r="D6" s="111" t="s">
        <v>29</v>
      </c>
      <c r="E6" s="111" t="s">
        <v>5</v>
      </c>
      <c r="F6" s="107" t="s">
        <v>0</v>
      </c>
      <c r="G6" s="111"/>
      <c r="H6" s="109"/>
      <c r="I6" s="111" t="s">
        <v>29</v>
      </c>
      <c r="J6" s="111" t="s">
        <v>5</v>
      </c>
      <c r="K6" s="107" t="s">
        <v>0</v>
      </c>
      <c r="L6" s="111"/>
      <c r="M6" s="111"/>
      <c r="N6" s="111" t="s">
        <v>29</v>
      </c>
      <c r="O6" s="111" t="s">
        <v>5</v>
      </c>
      <c r="P6" s="107" t="s">
        <v>0</v>
      </c>
      <c r="Q6" s="111"/>
      <c r="R6" s="111"/>
      <c r="S6" s="107" t="s">
        <v>30</v>
      </c>
      <c r="T6" s="107" t="s">
        <v>43</v>
      </c>
      <c r="U6" s="107" t="s">
        <v>32</v>
      </c>
      <c r="V6" s="107" t="s">
        <v>33</v>
      </c>
      <c r="W6" s="107" t="s">
        <v>34</v>
      </c>
      <c r="X6" s="107" t="s">
        <v>35</v>
      </c>
      <c r="Y6" s="107"/>
      <c r="Z6" s="107" t="s">
        <v>2</v>
      </c>
      <c r="AA6" s="109"/>
    </row>
    <row r="7" spans="1:27" ht="12.75">
      <c r="A7" s="67" t="s">
        <v>13</v>
      </c>
      <c r="B7" s="68"/>
      <c r="C7" s="69"/>
      <c r="D7" s="70"/>
      <c r="E7" s="70"/>
      <c r="F7" s="71">
        <f>IF(ISERROR(G7),0,G7)</f>
      </c>
      <c r="G7" s="70">
        <f>IF(B7="x",(D7*100)/E7,"")</f>
      </c>
      <c r="H7" s="69"/>
      <c r="I7" s="78"/>
      <c r="J7" s="79"/>
      <c r="K7" s="86">
        <f>IF(ISERROR(L7),0,L7)</f>
      </c>
      <c r="L7" s="70">
        <f>IF(B7="x",(I7*100)/J7,"")</f>
      </c>
      <c r="M7" s="69"/>
      <c r="N7" s="78"/>
      <c r="O7" s="79"/>
      <c r="P7" s="86">
        <f>IF(ISERROR(Q7),0,Q7)</f>
      </c>
      <c r="Q7" s="70">
        <f>IF(B7="x",(N7*100)/O7,"")</f>
      </c>
      <c r="R7" s="69"/>
      <c r="S7" s="78"/>
      <c r="T7" s="79"/>
      <c r="U7" s="80">
        <f>IF(S7&lt;&gt;"",T7-S7,"")</f>
      </c>
      <c r="V7" s="70"/>
      <c r="W7" s="70"/>
      <c r="X7" s="70"/>
      <c r="Y7" s="69"/>
      <c r="Z7" s="72">
        <f>IF(B7="x",(D7*2)+I7+(N7*3),"")</f>
      </c>
      <c r="AA7" s="25">
        <f>IF(Z7="",0,Z7)</f>
        <v>0</v>
      </c>
    </row>
    <row r="8" spans="1:27" ht="12.75">
      <c r="A8" s="17" t="s">
        <v>28</v>
      </c>
      <c r="B8" s="18" t="s">
        <v>65</v>
      </c>
      <c r="C8" s="20"/>
      <c r="D8" s="81">
        <v>0</v>
      </c>
      <c r="E8" s="82">
        <v>7</v>
      </c>
      <c r="F8" s="87">
        <f>IF(ISERROR(G8),0,G8)</f>
        <v>0</v>
      </c>
      <c r="G8" s="19">
        <f aca="true" t="shared" si="0" ref="G8:G19">IF(B8="x",(D8*100)/E8,"")</f>
        <v>0</v>
      </c>
      <c r="H8" s="21"/>
      <c r="I8" s="81">
        <v>1</v>
      </c>
      <c r="J8" s="82">
        <v>2</v>
      </c>
      <c r="K8" s="87">
        <f>IF(ISERROR(L8),0,L8)</f>
        <v>50</v>
      </c>
      <c r="L8" s="19">
        <f aca="true" t="shared" si="1" ref="L8:L19">IF(B8="x",(I8*100)/J8,"")</f>
        <v>50</v>
      </c>
      <c r="M8" s="22"/>
      <c r="N8" s="81">
        <v>0</v>
      </c>
      <c r="O8" s="82">
        <v>3</v>
      </c>
      <c r="P8" s="87">
        <f>IF(ISERROR(Q8),0,Q8)</f>
        <v>0</v>
      </c>
      <c r="Q8" s="19">
        <f aca="true" t="shared" si="2" ref="Q8:Q19">IF(B8="x",(N8*100)/O8,"")</f>
        <v>0</v>
      </c>
      <c r="R8" s="22"/>
      <c r="S8" s="81">
        <v>1</v>
      </c>
      <c r="T8" s="82">
        <v>1</v>
      </c>
      <c r="U8" s="83">
        <f aca="true" t="shared" si="3" ref="U8:U19">IF(S8&lt;&gt;"",T8-S8,"")</f>
        <v>0</v>
      </c>
      <c r="V8" s="19">
        <v>5</v>
      </c>
      <c r="W8" s="19">
        <v>0</v>
      </c>
      <c r="X8" s="19">
        <v>0</v>
      </c>
      <c r="Y8" s="22"/>
      <c r="Z8" s="42">
        <f aca="true" t="shared" si="4" ref="Z8:Z19">IF(B8="x",(D8*2)+I8+(N8*3),"")</f>
        <v>1</v>
      </c>
      <c r="AA8" s="25">
        <f aca="true" t="shared" si="5" ref="AA8:AA19">IF(Z8="",0,Z8)</f>
        <v>1</v>
      </c>
    </row>
    <row r="9" spans="1:27" ht="12.75">
      <c r="A9" s="17" t="s">
        <v>14</v>
      </c>
      <c r="B9" s="18" t="s">
        <v>65</v>
      </c>
      <c r="C9" s="20"/>
      <c r="D9" s="81">
        <v>1</v>
      </c>
      <c r="E9" s="82">
        <v>3</v>
      </c>
      <c r="F9" s="87">
        <f>IF(ISERROR(G9),0,G9)</f>
        <v>33.333333333333336</v>
      </c>
      <c r="G9" s="19">
        <f t="shared" si="0"/>
        <v>33.333333333333336</v>
      </c>
      <c r="H9" s="21"/>
      <c r="I9" s="81">
        <v>0</v>
      </c>
      <c r="J9" s="82">
        <v>0</v>
      </c>
      <c r="K9" s="87">
        <f>IF(ISERROR(L9),0,L9)</f>
        <v>0</v>
      </c>
      <c r="L9" s="19" t="e">
        <f t="shared" si="1"/>
        <v>#DIV/0!</v>
      </c>
      <c r="M9" s="22"/>
      <c r="N9" s="81">
        <v>0</v>
      </c>
      <c r="O9" s="82">
        <v>0</v>
      </c>
      <c r="P9" s="87">
        <f>IF(ISERROR(Q9),0,Q9)</f>
        <v>0</v>
      </c>
      <c r="Q9" s="19" t="e">
        <f t="shared" si="2"/>
        <v>#DIV/0!</v>
      </c>
      <c r="R9" s="22"/>
      <c r="S9" s="81">
        <v>2</v>
      </c>
      <c r="T9" s="82">
        <v>0</v>
      </c>
      <c r="U9" s="83">
        <f t="shared" si="3"/>
        <v>-2</v>
      </c>
      <c r="V9" s="19">
        <v>1</v>
      </c>
      <c r="W9" s="19">
        <v>0</v>
      </c>
      <c r="X9" s="19">
        <v>0</v>
      </c>
      <c r="Y9" s="22"/>
      <c r="Z9" s="42">
        <f t="shared" si="4"/>
        <v>2</v>
      </c>
      <c r="AA9" s="25">
        <f t="shared" si="5"/>
        <v>2</v>
      </c>
    </row>
    <row r="10" spans="1:27" ht="12.75">
      <c r="A10" s="17" t="s">
        <v>15</v>
      </c>
      <c r="B10" s="18" t="s">
        <v>65</v>
      </c>
      <c r="C10" s="20"/>
      <c r="D10" s="81">
        <v>6</v>
      </c>
      <c r="E10" s="82">
        <v>18</v>
      </c>
      <c r="F10" s="87">
        <f>IF(ISERROR(G10),0,G10)</f>
        <v>33.333333333333336</v>
      </c>
      <c r="G10" s="19">
        <f>IF(B10="x",(D10*100)/E10,"")</f>
        <v>33.333333333333336</v>
      </c>
      <c r="H10" s="21"/>
      <c r="I10" s="81">
        <v>15</v>
      </c>
      <c r="J10" s="82">
        <v>24</v>
      </c>
      <c r="K10" s="87">
        <f>IF(ISERROR(L10),0,L10)</f>
        <v>62.5</v>
      </c>
      <c r="L10" s="19">
        <f t="shared" si="1"/>
        <v>62.5</v>
      </c>
      <c r="M10" s="22"/>
      <c r="N10" s="81">
        <v>0</v>
      </c>
      <c r="O10" s="82">
        <v>4</v>
      </c>
      <c r="P10" s="87">
        <f aca="true" t="shared" si="6" ref="P10:P19">IF(ISERROR(Q10),0,Q10)</f>
        <v>0</v>
      </c>
      <c r="Q10" s="19">
        <f t="shared" si="2"/>
        <v>0</v>
      </c>
      <c r="R10" s="22"/>
      <c r="S10" s="81">
        <v>7</v>
      </c>
      <c r="T10" s="82">
        <v>10</v>
      </c>
      <c r="U10" s="83">
        <f t="shared" si="3"/>
        <v>3</v>
      </c>
      <c r="V10" s="19">
        <v>10</v>
      </c>
      <c r="W10" s="19">
        <v>0</v>
      </c>
      <c r="X10" s="19">
        <v>0</v>
      </c>
      <c r="Y10" s="22"/>
      <c r="Z10" s="42">
        <f t="shared" si="4"/>
        <v>27</v>
      </c>
      <c r="AA10" s="25">
        <f t="shared" si="5"/>
        <v>27</v>
      </c>
    </row>
    <row r="11" spans="1:27" ht="12.75">
      <c r="A11" s="17" t="s">
        <v>52</v>
      </c>
      <c r="B11" s="18" t="s">
        <v>65</v>
      </c>
      <c r="C11" s="20"/>
      <c r="D11" s="81">
        <v>0</v>
      </c>
      <c r="E11" s="82">
        <v>1</v>
      </c>
      <c r="F11" s="87">
        <f aca="true" t="shared" si="7" ref="F11:F19">IF(ISERROR(G11),0,G11)</f>
        <v>0</v>
      </c>
      <c r="G11" s="19">
        <f t="shared" si="0"/>
        <v>0</v>
      </c>
      <c r="H11" s="21"/>
      <c r="I11" s="81">
        <v>1</v>
      </c>
      <c r="J11" s="82">
        <v>2</v>
      </c>
      <c r="K11" s="87">
        <f aca="true" t="shared" si="8" ref="K11:K19">IF(ISERROR(L11),0,L11)</f>
        <v>50</v>
      </c>
      <c r="L11" s="19">
        <f t="shared" si="1"/>
        <v>50</v>
      </c>
      <c r="M11" s="22"/>
      <c r="N11" s="81">
        <v>0</v>
      </c>
      <c r="O11" s="82">
        <v>0</v>
      </c>
      <c r="P11" s="87">
        <f t="shared" si="6"/>
        <v>0</v>
      </c>
      <c r="Q11" s="19" t="e">
        <f t="shared" si="2"/>
        <v>#DIV/0!</v>
      </c>
      <c r="R11" s="22"/>
      <c r="S11" s="81">
        <v>3</v>
      </c>
      <c r="T11" s="82">
        <v>0</v>
      </c>
      <c r="U11" s="83">
        <f t="shared" si="3"/>
        <v>-3</v>
      </c>
      <c r="V11" s="19">
        <v>2</v>
      </c>
      <c r="W11" s="19">
        <v>0</v>
      </c>
      <c r="X11" s="19">
        <v>0</v>
      </c>
      <c r="Y11" s="22"/>
      <c r="Z11" s="42">
        <f t="shared" si="4"/>
        <v>1</v>
      </c>
      <c r="AA11" s="25">
        <f t="shared" si="5"/>
        <v>1</v>
      </c>
    </row>
    <row r="12" spans="1:27" ht="12.75" hidden="1">
      <c r="A12" s="17" t="s">
        <v>21</v>
      </c>
      <c r="B12" s="18"/>
      <c r="C12" s="20"/>
      <c r="D12" s="81">
        <v>0</v>
      </c>
      <c r="E12" s="82">
        <v>0</v>
      </c>
      <c r="F12" s="87">
        <f>IF(ISERROR(G12),0,G12)</f>
      </c>
      <c r="G12" s="19">
        <f>IF(B12="x",(D12*100)/E12,"")</f>
      </c>
      <c r="H12" s="21"/>
      <c r="I12" s="81">
        <v>0</v>
      </c>
      <c r="J12" s="82">
        <v>0</v>
      </c>
      <c r="K12" s="87">
        <f>IF(ISERROR(L12),0,L12)</f>
      </c>
      <c r="L12" s="19">
        <f>IF(B12="x",(I12*100)/J12,"")</f>
      </c>
      <c r="M12" s="22"/>
      <c r="N12" s="81">
        <v>0</v>
      </c>
      <c r="O12" s="82">
        <v>0</v>
      </c>
      <c r="P12" s="87">
        <f>IF(ISERROR(Q12),0,Q12)</f>
      </c>
      <c r="Q12" s="19">
        <f>IF(B12="x",(N12*100)/O12,"")</f>
      </c>
      <c r="R12" s="22"/>
      <c r="S12" s="81">
        <v>0</v>
      </c>
      <c r="T12" s="82">
        <v>0</v>
      </c>
      <c r="U12" s="83">
        <f>IF(S12&lt;&gt;"",T12-S12,"")</f>
        <v>0</v>
      </c>
      <c r="V12" s="19">
        <v>0</v>
      </c>
      <c r="W12" s="19">
        <v>0</v>
      </c>
      <c r="X12" s="19">
        <v>0</v>
      </c>
      <c r="Y12" s="22"/>
      <c r="Z12" s="42">
        <f>IF(B12="x",(D12*2)+I12+(N12*3),"")</f>
      </c>
      <c r="AA12" s="25">
        <f>IF(Z12="",0,Z12)</f>
        <v>0</v>
      </c>
    </row>
    <row r="13" spans="1:27" ht="12.75">
      <c r="A13" s="17" t="s">
        <v>27</v>
      </c>
      <c r="B13" s="18" t="s">
        <v>65</v>
      </c>
      <c r="C13" s="20"/>
      <c r="D13" s="81">
        <v>0</v>
      </c>
      <c r="E13" s="82">
        <v>8</v>
      </c>
      <c r="F13" s="87">
        <f t="shared" si="7"/>
        <v>0</v>
      </c>
      <c r="G13" s="19">
        <f t="shared" si="0"/>
        <v>0</v>
      </c>
      <c r="H13" s="21"/>
      <c r="I13" s="81">
        <v>0</v>
      </c>
      <c r="J13" s="82">
        <v>0</v>
      </c>
      <c r="K13" s="87">
        <f t="shared" si="8"/>
        <v>0</v>
      </c>
      <c r="L13" s="19" t="e">
        <f t="shared" si="1"/>
        <v>#DIV/0!</v>
      </c>
      <c r="M13" s="22"/>
      <c r="N13" s="81">
        <v>0</v>
      </c>
      <c r="O13" s="82">
        <v>1</v>
      </c>
      <c r="P13" s="87">
        <f t="shared" si="6"/>
        <v>0</v>
      </c>
      <c r="Q13" s="19">
        <f t="shared" si="2"/>
        <v>0</v>
      </c>
      <c r="R13" s="22"/>
      <c r="S13" s="81">
        <v>4</v>
      </c>
      <c r="T13" s="82">
        <v>1</v>
      </c>
      <c r="U13" s="83">
        <f t="shared" si="3"/>
        <v>-3</v>
      </c>
      <c r="V13" s="19">
        <v>5</v>
      </c>
      <c r="W13" s="19">
        <v>0</v>
      </c>
      <c r="X13" s="19">
        <v>0</v>
      </c>
      <c r="Y13" s="22"/>
      <c r="Z13" s="42">
        <f t="shared" si="4"/>
        <v>0</v>
      </c>
      <c r="AA13" s="25">
        <f t="shared" si="5"/>
        <v>0</v>
      </c>
    </row>
    <row r="14" spans="1:27" ht="12.75">
      <c r="A14" s="17" t="s">
        <v>16</v>
      </c>
      <c r="B14" s="18" t="s">
        <v>65</v>
      </c>
      <c r="C14" s="20"/>
      <c r="D14" s="81">
        <v>0</v>
      </c>
      <c r="E14" s="82">
        <v>2</v>
      </c>
      <c r="F14" s="87">
        <f>IF(ISERROR(G14),0,G14)</f>
        <v>0</v>
      </c>
      <c r="G14" s="19">
        <f>IF(B14="x",(D14*100)/E14,"")</f>
        <v>0</v>
      </c>
      <c r="H14" s="21"/>
      <c r="I14" s="81">
        <v>0</v>
      </c>
      <c r="J14" s="82">
        <v>0</v>
      </c>
      <c r="K14" s="87">
        <f>IF(ISERROR(L14),0,L14)</f>
        <v>0</v>
      </c>
      <c r="L14" s="19" t="e">
        <f t="shared" si="1"/>
        <v>#DIV/0!</v>
      </c>
      <c r="M14" s="22"/>
      <c r="N14" s="81">
        <v>0</v>
      </c>
      <c r="O14" s="82">
        <v>0</v>
      </c>
      <c r="P14" s="87">
        <f t="shared" si="6"/>
        <v>0</v>
      </c>
      <c r="Q14" s="19" t="e">
        <f t="shared" si="2"/>
        <v>#DIV/0!</v>
      </c>
      <c r="R14" s="22"/>
      <c r="S14" s="81">
        <v>5</v>
      </c>
      <c r="T14" s="82">
        <v>1</v>
      </c>
      <c r="U14" s="83">
        <f t="shared" si="3"/>
        <v>-4</v>
      </c>
      <c r="V14" s="19">
        <v>1</v>
      </c>
      <c r="W14" s="19">
        <v>0</v>
      </c>
      <c r="X14" s="19">
        <v>0</v>
      </c>
      <c r="Y14" s="22"/>
      <c r="Z14" s="42">
        <f t="shared" si="4"/>
        <v>0</v>
      </c>
      <c r="AA14" s="25">
        <f t="shared" si="5"/>
        <v>0</v>
      </c>
    </row>
    <row r="15" spans="1:27" ht="12.75">
      <c r="A15" s="17" t="s">
        <v>17</v>
      </c>
      <c r="B15" s="18" t="s">
        <v>65</v>
      </c>
      <c r="C15" s="20"/>
      <c r="D15" s="81">
        <v>0</v>
      </c>
      <c r="E15" s="82">
        <v>4</v>
      </c>
      <c r="F15" s="87">
        <f t="shared" si="7"/>
        <v>0</v>
      </c>
      <c r="G15" s="19">
        <f t="shared" si="0"/>
        <v>0</v>
      </c>
      <c r="H15" s="21"/>
      <c r="I15" s="81">
        <v>0</v>
      </c>
      <c r="J15" s="82">
        <v>0</v>
      </c>
      <c r="K15" s="87">
        <f t="shared" si="8"/>
        <v>0</v>
      </c>
      <c r="L15" s="19" t="e">
        <f t="shared" si="1"/>
        <v>#DIV/0!</v>
      </c>
      <c r="M15" s="22"/>
      <c r="N15" s="81">
        <v>0</v>
      </c>
      <c r="O15" s="82">
        <v>0</v>
      </c>
      <c r="P15" s="87">
        <f t="shared" si="6"/>
        <v>0</v>
      </c>
      <c r="Q15" s="19" t="e">
        <f t="shared" si="2"/>
        <v>#DIV/0!</v>
      </c>
      <c r="R15" s="22"/>
      <c r="S15" s="81">
        <v>1</v>
      </c>
      <c r="T15" s="82">
        <v>0</v>
      </c>
      <c r="U15" s="83">
        <f t="shared" si="3"/>
        <v>-1</v>
      </c>
      <c r="V15" s="19">
        <v>1</v>
      </c>
      <c r="W15" s="19">
        <v>0</v>
      </c>
      <c r="X15" s="19">
        <v>0</v>
      </c>
      <c r="Y15" s="22"/>
      <c r="Z15" s="42">
        <f t="shared" si="4"/>
        <v>0</v>
      </c>
      <c r="AA15" s="25">
        <f t="shared" si="5"/>
        <v>0</v>
      </c>
    </row>
    <row r="16" spans="1:27" ht="12.75">
      <c r="A16" s="17" t="s">
        <v>18</v>
      </c>
      <c r="B16" s="18"/>
      <c r="C16" s="20"/>
      <c r="D16" s="81"/>
      <c r="E16" s="82"/>
      <c r="F16" s="87">
        <f t="shared" si="7"/>
      </c>
      <c r="G16" s="19">
        <f t="shared" si="0"/>
      </c>
      <c r="H16" s="21"/>
      <c r="I16" s="81"/>
      <c r="J16" s="82"/>
      <c r="K16" s="87">
        <f t="shared" si="8"/>
      </c>
      <c r="L16" s="19">
        <f t="shared" si="1"/>
      </c>
      <c r="M16" s="22"/>
      <c r="N16" s="81"/>
      <c r="O16" s="82"/>
      <c r="P16" s="87">
        <f t="shared" si="6"/>
      </c>
      <c r="Q16" s="19">
        <f t="shared" si="2"/>
      </c>
      <c r="R16" s="22"/>
      <c r="S16" s="81"/>
      <c r="T16" s="82"/>
      <c r="U16" s="83">
        <f t="shared" si="3"/>
      </c>
      <c r="V16" s="19"/>
      <c r="W16" s="19"/>
      <c r="X16" s="19"/>
      <c r="Y16" s="22"/>
      <c r="Z16" s="42">
        <f t="shared" si="4"/>
      </c>
      <c r="AA16" s="25">
        <f t="shared" si="5"/>
        <v>0</v>
      </c>
    </row>
    <row r="17" spans="1:27" ht="12.75">
      <c r="A17" s="17" t="s">
        <v>53</v>
      </c>
      <c r="B17" s="18" t="s">
        <v>65</v>
      </c>
      <c r="C17" s="20"/>
      <c r="D17" s="81">
        <v>0</v>
      </c>
      <c r="E17" s="82">
        <v>2</v>
      </c>
      <c r="F17" s="87">
        <f t="shared" si="7"/>
        <v>0</v>
      </c>
      <c r="G17" s="19">
        <f t="shared" si="0"/>
        <v>0</v>
      </c>
      <c r="H17" s="21"/>
      <c r="I17" s="81">
        <v>1</v>
      </c>
      <c r="J17" s="82">
        <v>4</v>
      </c>
      <c r="K17" s="87">
        <f t="shared" si="8"/>
        <v>25</v>
      </c>
      <c r="L17" s="19">
        <f t="shared" si="1"/>
        <v>25</v>
      </c>
      <c r="M17" s="22"/>
      <c r="N17" s="81">
        <v>0</v>
      </c>
      <c r="O17" s="82">
        <v>0</v>
      </c>
      <c r="P17" s="87">
        <f t="shared" si="6"/>
        <v>0</v>
      </c>
      <c r="Q17" s="19" t="e">
        <f t="shared" si="2"/>
        <v>#DIV/0!</v>
      </c>
      <c r="R17" s="22"/>
      <c r="S17" s="81">
        <v>0</v>
      </c>
      <c r="T17" s="82">
        <v>2</v>
      </c>
      <c r="U17" s="83">
        <f t="shared" si="3"/>
        <v>2</v>
      </c>
      <c r="V17" s="19">
        <v>1</v>
      </c>
      <c r="W17" s="19">
        <v>1</v>
      </c>
      <c r="X17" s="19">
        <v>0</v>
      </c>
      <c r="Y17" s="22"/>
      <c r="Z17" s="42">
        <f t="shared" si="4"/>
        <v>1</v>
      </c>
      <c r="AA17" s="25">
        <f t="shared" si="5"/>
        <v>1</v>
      </c>
    </row>
    <row r="18" spans="1:27" ht="12.75">
      <c r="A18" s="17" t="s">
        <v>19</v>
      </c>
      <c r="B18" s="18" t="s">
        <v>65</v>
      </c>
      <c r="C18" s="20"/>
      <c r="D18" s="81">
        <v>1</v>
      </c>
      <c r="E18" s="82">
        <v>3</v>
      </c>
      <c r="F18" s="87">
        <f t="shared" si="7"/>
        <v>33.333333333333336</v>
      </c>
      <c r="G18" s="19">
        <f t="shared" si="0"/>
        <v>33.333333333333336</v>
      </c>
      <c r="H18" s="21"/>
      <c r="I18" s="81">
        <v>0</v>
      </c>
      <c r="J18" s="82">
        <v>0</v>
      </c>
      <c r="K18" s="87">
        <f t="shared" si="8"/>
        <v>0</v>
      </c>
      <c r="L18" s="19" t="e">
        <f t="shared" si="1"/>
        <v>#DIV/0!</v>
      </c>
      <c r="M18" s="22"/>
      <c r="N18" s="81">
        <v>0</v>
      </c>
      <c r="O18" s="82">
        <v>0</v>
      </c>
      <c r="P18" s="87">
        <f t="shared" si="6"/>
        <v>0</v>
      </c>
      <c r="Q18" s="19" t="e">
        <f t="shared" si="2"/>
        <v>#DIV/0!</v>
      </c>
      <c r="R18" s="22"/>
      <c r="S18" s="81">
        <v>1</v>
      </c>
      <c r="T18" s="82">
        <v>0</v>
      </c>
      <c r="U18" s="83">
        <f t="shared" si="3"/>
        <v>-1</v>
      </c>
      <c r="V18" s="19">
        <v>0</v>
      </c>
      <c r="W18" s="19">
        <v>0</v>
      </c>
      <c r="X18" s="19">
        <v>0</v>
      </c>
      <c r="Y18" s="22"/>
      <c r="Z18" s="42">
        <f t="shared" si="4"/>
        <v>2</v>
      </c>
      <c r="AA18" s="25">
        <f t="shared" si="5"/>
        <v>2</v>
      </c>
    </row>
    <row r="19" spans="1:27" ht="13.5" thickBot="1">
      <c r="A19" s="53" t="s">
        <v>20</v>
      </c>
      <c r="B19" s="54" t="s">
        <v>65</v>
      </c>
      <c r="C19" s="55"/>
      <c r="D19" s="84">
        <v>0</v>
      </c>
      <c r="E19" s="85">
        <v>0</v>
      </c>
      <c r="F19" s="88">
        <f t="shared" si="7"/>
        <v>0</v>
      </c>
      <c r="G19" s="56" t="e">
        <f t="shared" si="0"/>
        <v>#DIV/0!</v>
      </c>
      <c r="H19" s="57"/>
      <c r="I19" s="84">
        <v>0</v>
      </c>
      <c r="J19" s="85">
        <v>0</v>
      </c>
      <c r="K19" s="88">
        <f t="shared" si="8"/>
        <v>0</v>
      </c>
      <c r="L19" s="56" t="e">
        <f t="shared" si="1"/>
        <v>#DIV/0!</v>
      </c>
      <c r="M19" s="58"/>
      <c r="N19" s="84">
        <v>0</v>
      </c>
      <c r="O19" s="85">
        <v>0</v>
      </c>
      <c r="P19" s="88">
        <f t="shared" si="6"/>
        <v>0</v>
      </c>
      <c r="Q19" s="56" t="e">
        <f t="shared" si="2"/>
        <v>#DIV/0!</v>
      </c>
      <c r="R19" s="58"/>
      <c r="S19" s="84">
        <v>0</v>
      </c>
      <c r="T19" s="85">
        <v>0</v>
      </c>
      <c r="U19" s="96">
        <f t="shared" si="3"/>
        <v>0</v>
      </c>
      <c r="V19" s="56">
        <v>0</v>
      </c>
      <c r="W19" s="56">
        <v>0</v>
      </c>
      <c r="X19" s="56">
        <v>0</v>
      </c>
      <c r="Y19" s="58"/>
      <c r="Z19" s="59">
        <f t="shared" si="4"/>
        <v>0</v>
      </c>
      <c r="AA19" s="25">
        <f t="shared" si="5"/>
        <v>0</v>
      </c>
    </row>
    <row r="20" spans="1:26" ht="12.75">
      <c r="A20" s="23"/>
      <c r="B20" s="24" t="s">
        <v>4</v>
      </c>
      <c r="C20" s="23"/>
      <c r="D20" s="135">
        <f>SUM(D7:D19)</f>
        <v>8</v>
      </c>
      <c r="E20" s="135">
        <f>SUM(E7:E19)</f>
        <v>48</v>
      </c>
      <c r="F20" s="136">
        <f>IF(E20&gt;0,D20*100/E20,0)</f>
        <v>16.666666666666668</v>
      </c>
      <c r="G20" s="23"/>
      <c r="H20" s="9"/>
      <c r="I20" s="135">
        <f>SUM(I7:I19)</f>
        <v>18</v>
      </c>
      <c r="J20" s="135">
        <f>SUM(J7:J19)</f>
        <v>32</v>
      </c>
      <c r="K20" s="136">
        <f>IF(J20&gt;0,I20*100/J20,0)</f>
        <v>56.25</v>
      </c>
      <c r="L20" s="23"/>
      <c r="M20" s="16"/>
      <c r="N20" s="135">
        <f>SUM(N7:N19)</f>
        <v>0</v>
      </c>
      <c r="O20" s="135">
        <f>SUM(O7:O19)</f>
        <v>8</v>
      </c>
      <c r="P20" s="136">
        <f>IF(O20&gt;0,N20*100/O20,0)</f>
        <v>0</v>
      </c>
      <c r="Q20" s="23"/>
      <c r="R20" s="16"/>
      <c r="S20" s="40">
        <f aca="true" t="shared" si="9" ref="S20:X20">SUM(S7:S19)</f>
        <v>24</v>
      </c>
      <c r="T20" s="40">
        <f t="shared" si="9"/>
        <v>15</v>
      </c>
      <c r="U20" s="40">
        <f t="shared" si="9"/>
        <v>-9</v>
      </c>
      <c r="V20" s="40">
        <f t="shared" si="9"/>
        <v>26</v>
      </c>
      <c r="W20" s="40">
        <f t="shared" si="9"/>
        <v>1</v>
      </c>
      <c r="X20" s="40">
        <f t="shared" si="9"/>
        <v>0</v>
      </c>
      <c r="Y20" s="41"/>
      <c r="Z20" s="44">
        <f>SUM(Z7:Z19)</f>
        <v>34</v>
      </c>
    </row>
    <row r="21" spans="1:27" ht="12.75" customHeight="1">
      <c r="A21" s="9"/>
      <c r="B21" s="9"/>
      <c r="C21" s="9"/>
      <c r="D21" s="9"/>
      <c r="E21" s="9"/>
      <c r="F21" s="130"/>
      <c r="G21" s="9"/>
      <c r="H21" s="9"/>
      <c r="I21" s="9"/>
      <c r="J21" s="9"/>
      <c r="K21" s="10"/>
      <c r="L21" s="9"/>
      <c r="M21" s="8"/>
      <c r="N21" s="8"/>
      <c r="O21" s="9"/>
      <c r="P21" s="10"/>
      <c r="Q21" s="9"/>
      <c r="R21" s="8"/>
      <c r="S21" s="9"/>
      <c r="T21" s="9"/>
      <c r="U21" s="9"/>
      <c r="V21" s="9"/>
      <c r="W21" s="9"/>
      <c r="X21" s="9"/>
      <c r="Y21" s="8"/>
      <c r="Z21" s="10"/>
      <c r="AA21" s="9"/>
    </row>
  </sheetData>
  <sheetProtection/>
  <mergeCells count="1">
    <mergeCell ref="B1:E1"/>
  </mergeCells>
  <printOptions/>
  <pageMargins left="0.3937007874015748" right="0.3937007874015748" top="0.7874015748031497" bottom="0.4724409448818898" header="0.35433070866141736" footer="0.2362204724409449"/>
  <pageSetup horizontalDpi="360" verticalDpi="360" orientation="landscape" paperSize="9" r:id="rId1"/>
  <headerFooter alignWithMargins="0">
    <oddHeader>&amp;L&amp;"Lucida Sans,Corsivo"&amp;14POGGIBONSI BASKET - under 14 Elite&amp;R&amp;"Lucida Sans,Corsivo"&amp;12Campionato 2013-2014</oddHeader>
    <oddFooter>&amp;L&amp;F - &amp;D &amp;T&amp;R&amp;A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selection activeCell="AB30" sqref="AB30"/>
    </sheetView>
  </sheetViews>
  <sheetFormatPr defaultColWidth="8.8515625" defaultRowHeight="12.75"/>
  <cols>
    <col min="1" max="1" width="22.8515625" style="6" customWidth="1"/>
    <col min="2" max="2" width="4.7109375" style="6" customWidth="1"/>
    <col min="3" max="3" width="2.7109375" style="6" customWidth="1"/>
    <col min="4" max="5" width="4.7109375" style="6" customWidth="1"/>
    <col min="6" max="6" width="4.7109375" style="2" customWidth="1"/>
    <col min="7" max="7" width="4.7109375" style="6" hidden="1" customWidth="1"/>
    <col min="8" max="8" width="2.7109375" style="6" customWidth="1"/>
    <col min="9" max="10" width="4.7109375" style="6" customWidth="1"/>
    <col min="11" max="11" width="4.7109375" style="2" customWidth="1"/>
    <col min="12" max="12" width="4.7109375" style="6" hidden="1" customWidth="1"/>
    <col min="13" max="13" width="2.7109375" style="7" customWidth="1"/>
    <col min="14" max="14" width="4.7109375" style="7" customWidth="1"/>
    <col min="15" max="15" width="4.7109375" style="6" customWidth="1"/>
    <col min="16" max="16" width="4.7109375" style="2" customWidth="1"/>
    <col min="17" max="17" width="4.7109375" style="6" hidden="1" customWidth="1"/>
    <col min="18" max="18" width="2.7109375" style="7" customWidth="1"/>
    <col min="19" max="24" width="4.7109375" style="6" customWidth="1"/>
    <col min="25" max="25" width="2.7109375" style="7" customWidth="1"/>
    <col min="26" max="26" width="7.8515625" style="2" customWidth="1"/>
    <col min="27" max="27" width="4.28125" style="6" hidden="1" customWidth="1"/>
    <col min="28" max="16384" width="8.8515625" style="6" customWidth="1"/>
  </cols>
  <sheetData>
    <row r="1" spans="1:28" ht="14.25" customHeight="1" thickBot="1">
      <c r="A1" s="62" t="s">
        <v>22</v>
      </c>
      <c r="B1" s="143">
        <v>41672</v>
      </c>
      <c r="C1" s="143"/>
      <c r="D1" s="143"/>
      <c r="E1" s="143"/>
      <c r="F1" s="63"/>
      <c r="G1" s="64"/>
      <c r="H1" s="64"/>
      <c r="I1" s="65"/>
      <c r="J1" s="65"/>
      <c r="K1" s="66"/>
      <c r="L1" s="65"/>
      <c r="M1" s="65"/>
      <c r="N1" s="65"/>
      <c r="O1" s="65"/>
      <c r="P1" s="66"/>
      <c r="Q1" s="65"/>
      <c r="R1" s="65"/>
      <c r="S1" s="65"/>
      <c r="T1" s="65"/>
      <c r="U1" s="65"/>
      <c r="V1" s="65"/>
      <c r="W1" s="65"/>
      <c r="X1" s="65"/>
      <c r="Y1" s="65"/>
      <c r="Z1" s="60"/>
      <c r="AA1" s="7"/>
      <c r="AB1" s="7"/>
    </row>
    <row r="2" spans="1:27" s="13" customFormat="1" ht="26.25" customHeight="1">
      <c r="A2" s="45" t="s">
        <v>60</v>
      </c>
      <c r="B2" s="46"/>
      <c r="C2" s="46"/>
      <c r="D2" s="46" t="s">
        <v>55</v>
      </c>
      <c r="E2" s="46"/>
      <c r="F2" s="47"/>
      <c r="G2" s="48"/>
      <c r="H2" s="48"/>
      <c r="I2" s="48"/>
      <c r="J2" s="48"/>
      <c r="K2" s="49"/>
      <c r="L2" s="50"/>
      <c r="M2" s="50"/>
      <c r="N2" s="51" t="s">
        <v>93</v>
      </c>
      <c r="O2" s="48"/>
      <c r="P2" s="49"/>
      <c r="Q2" s="50"/>
      <c r="R2" s="51"/>
      <c r="S2" s="50"/>
      <c r="T2" s="50"/>
      <c r="U2" s="50"/>
      <c r="V2" s="52" t="s">
        <v>10</v>
      </c>
      <c r="W2" s="52"/>
      <c r="X2" s="52"/>
      <c r="Y2" s="52"/>
      <c r="Z2" s="131">
        <v>5</v>
      </c>
      <c r="AA2" s="12"/>
    </row>
    <row r="3" spans="1:27" s="13" customFormat="1" ht="19.5" customHeight="1" thickBot="1">
      <c r="A3" s="97" t="s">
        <v>1</v>
      </c>
      <c r="B3" s="129" t="s">
        <v>92</v>
      </c>
      <c r="C3" s="98"/>
      <c r="D3" s="98"/>
      <c r="E3" s="98"/>
      <c r="F3" s="99"/>
      <c r="G3" s="100"/>
      <c r="H3" s="101"/>
      <c r="I3" s="101"/>
      <c r="J3" s="101"/>
      <c r="K3" s="102"/>
      <c r="L3" s="101"/>
      <c r="M3" s="101"/>
      <c r="N3" s="101"/>
      <c r="O3" s="101"/>
      <c r="P3" s="102"/>
      <c r="Q3" s="101"/>
      <c r="R3" s="101"/>
      <c r="S3" s="101"/>
      <c r="T3" s="101"/>
      <c r="U3" s="101"/>
      <c r="V3" s="101"/>
      <c r="W3" s="101"/>
      <c r="X3" s="101"/>
      <c r="Y3" s="101"/>
      <c r="Z3" s="103"/>
      <c r="AA3" s="12"/>
    </row>
    <row r="4" spans="1:27" ht="14.25" customHeight="1">
      <c r="A4" s="61"/>
      <c r="B4" s="61"/>
      <c r="C4" s="61"/>
      <c r="D4" s="61"/>
      <c r="E4" s="61"/>
      <c r="F4" s="43"/>
      <c r="G4" s="61"/>
      <c r="H4" s="61"/>
      <c r="I4" s="61"/>
      <c r="J4" s="61"/>
      <c r="K4" s="43"/>
      <c r="L4" s="61"/>
      <c r="M4" s="61"/>
      <c r="N4" s="61"/>
      <c r="O4" s="61"/>
      <c r="P4" s="43"/>
      <c r="Q4" s="61"/>
      <c r="R4" s="61"/>
      <c r="S4" s="61"/>
      <c r="T4" s="61"/>
      <c r="U4" s="61"/>
      <c r="V4" s="61"/>
      <c r="W4" s="61"/>
      <c r="X4" s="61"/>
      <c r="Y4" s="61"/>
      <c r="Z4" s="43"/>
      <c r="AA4" s="12"/>
    </row>
    <row r="5" spans="1:27" ht="12.75">
      <c r="A5" s="7"/>
      <c r="B5" s="7"/>
      <c r="C5" s="7"/>
      <c r="D5" s="1" t="s">
        <v>40</v>
      </c>
      <c r="E5" s="1"/>
      <c r="F5" s="3"/>
      <c r="G5" s="1"/>
      <c r="H5" s="7"/>
      <c r="I5" s="1" t="s">
        <v>42</v>
      </c>
      <c r="J5" s="1"/>
      <c r="K5" s="3"/>
      <c r="L5" s="1"/>
      <c r="M5" s="11"/>
      <c r="N5" s="1" t="s">
        <v>41</v>
      </c>
      <c r="O5" s="1"/>
      <c r="P5" s="3"/>
      <c r="Q5" s="1"/>
      <c r="R5" s="11"/>
      <c r="S5" s="11"/>
      <c r="T5" s="11"/>
      <c r="U5" s="11"/>
      <c r="V5" s="11"/>
      <c r="W5" s="11"/>
      <c r="X5" s="11"/>
      <c r="Y5" s="11"/>
      <c r="Z5" s="11"/>
      <c r="AA5" s="12"/>
    </row>
    <row r="6" spans="1:27" s="110" customFormat="1" ht="24.75" customHeight="1" thickBot="1">
      <c r="A6" s="108"/>
      <c r="B6" s="111" t="s">
        <v>44</v>
      </c>
      <c r="C6" s="111"/>
      <c r="D6" s="111" t="s">
        <v>29</v>
      </c>
      <c r="E6" s="111" t="s">
        <v>5</v>
      </c>
      <c r="F6" s="107" t="s">
        <v>0</v>
      </c>
      <c r="G6" s="111"/>
      <c r="H6" s="109"/>
      <c r="I6" s="111" t="s">
        <v>29</v>
      </c>
      <c r="J6" s="111" t="s">
        <v>5</v>
      </c>
      <c r="K6" s="107" t="s">
        <v>0</v>
      </c>
      <c r="L6" s="111"/>
      <c r="M6" s="111"/>
      <c r="N6" s="111" t="s">
        <v>29</v>
      </c>
      <c r="O6" s="111" t="s">
        <v>5</v>
      </c>
      <c r="P6" s="107" t="s">
        <v>0</v>
      </c>
      <c r="Q6" s="111"/>
      <c r="R6" s="111"/>
      <c r="S6" s="107" t="s">
        <v>30</v>
      </c>
      <c r="T6" s="107" t="s">
        <v>43</v>
      </c>
      <c r="U6" s="107" t="s">
        <v>32</v>
      </c>
      <c r="V6" s="107" t="s">
        <v>33</v>
      </c>
      <c r="W6" s="107" t="s">
        <v>34</v>
      </c>
      <c r="X6" s="107" t="s">
        <v>35</v>
      </c>
      <c r="Y6" s="107"/>
      <c r="Z6" s="107" t="s">
        <v>2</v>
      </c>
      <c r="AA6" s="109"/>
    </row>
    <row r="7" spans="1:27" ht="12.75">
      <c r="A7" s="67" t="s">
        <v>13</v>
      </c>
      <c r="B7" s="68" t="s">
        <v>65</v>
      </c>
      <c r="C7" s="69"/>
      <c r="D7" s="70">
        <v>0</v>
      </c>
      <c r="E7" s="70">
        <v>0</v>
      </c>
      <c r="F7" s="71">
        <f>IF(ISERROR(G7),0,G7)</f>
        <v>0</v>
      </c>
      <c r="G7" s="70" t="e">
        <f>IF(B7="x",(D7*100)/E7,"")</f>
        <v>#DIV/0!</v>
      </c>
      <c r="H7" s="69"/>
      <c r="I7" s="78">
        <v>0</v>
      </c>
      <c r="J7" s="79">
        <v>0</v>
      </c>
      <c r="K7" s="86">
        <f>IF(ISERROR(L7),0,L7)</f>
        <v>0</v>
      </c>
      <c r="L7" s="70" t="e">
        <f>IF(B7="x",(I7*100)/J7,"")</f>
        <v>#DIV/0!</v>
      </c>
      <c r="M7" s="69"/>
      <c r="N7" s="78">
        <v>0</v>
      </c>
      <c r="O7" s="79">
        <v>0</v>
      </c>
      <c r="P7" s="86">
        <f>IF(ISERROR(Q7),0,Q7)</f>
        <v>0</v>
      </c>
      <c r="Q7" s="70" t="e">
        <f>IF(B7="x",(N7*100)/O7,"")</f>
        <v>#DIV/0!</v>
      </c>
      <c r="R7" s="69"/>
      <c r="S7" s="78">
        <v>0</v>
      </c>
      <c r="T7" s="79">
        <v>0</v>
      </c>
      <c r="U7" s="80">
        <f>IF(S7&lt;&gt;"",T7-S7,"")</f>
        <v>0</v>
      </c>
      <c r="V7" s="70">
        <v>0</v>
      </c>
      <c r="W7" s="70">
        <v>0</v>
      </c>
      <c r="X7" s="70">
        <v>0</v>
      </c>
      <c r="Y7" s="69"/>
      <c r="Z7" s="72">
        <f>IF(B7="x",(D7*2)+I7+(N7*3),"")</f>
        <v>0</v>
      </c>
      <c r="AA7" s="25">
        <f>IF(Z7="",0,Z7)</f>
        <v>0</v>
      </c>
    </row>
    <row r="8" spans="1:27" ht="12.75">
      <c r="A8" s="17" t="s">
        <v>28</v>
      </c>
      <c r="B8" s="18" t="s">
        <v>65</v>
      </c>
      <c r="C8" s="20"/>
      <c r="D8" s="81">
        <v>0</v>
      </c>
      <c r="E8" s="82">
        <v>0</v>
      </c>
      <c r="F8" s="87">
        <f>IF(ISERROR(G8),0,G8)</f>
        <v>0</v>
      </c>
      <c r="G8" s="19" t="e">
        <f aca="true" t="shared" si="0" ref="G8:G19">IF(B8="x",(D8*100)/E8,"")</f>
        <v>#DIV/0!</v>
      </c>
      <c r="H8" s="21"/>
      <c r="I8" s="81">
        <v>0</v>
      </c>
      <c r="J8" s="82">
        <v>0</v>
      </c>
      <c r="K8" s="87">
        <f>IF(ISERROR(L8),0,L8)</f>
        <v>0</v>
      </c>
      <c r="L8" s="19" t="e">
        <f aca="true" t="shared" si="1" ref="L8:L19">IF(B8="x",(I8*100)/J8,"")</f>
        <v>#DIV/0!</v>
      </c>
      <c r="M8" s="22"/>
      <c r="N8" s="81">
        <v>0</v>
      </c>
      <c r="O8" s="82">
        <v>0</v>
      </c>
      <c r="P8" s="87">
        <f>IF(ISERROR(Q8),0,Q8)</f>
        <v>0</v>
      </c>
      <c r="Q8" s="19" t="e">
        <f aca="true" t="shared" si="2" ref="Q8:Q19">IF(B8="x",(N8*100)/O8,"")</f>
        <v>#DIV/0!</v>
      </c>
      <c r="R8" s="22"/>
      <c r="S8" s="81">
        <v>0</v>
      </c>
      <c r="T8" s="82">
        <v>0</v>
      </c>
      <c r="U8" s="83">
        <f aca="true" t="shared" si="3" ref="U8:U19">IF(S8&lt;&gt;"",T8-S8,"")</f>
        <v>0</v>
      </c>
      <c r="V8" s="19">
        <v>0</v>
      </c>
      <c r="W8" s="19">
        <v>0</v>
      </c>
      <c r="X8" s="19">
        <v>0</v>
      </c>
      <c r="Y8" s="22"/>
      <c r="Z8" s="42">
        <v>4</v>
      </c>
      <c r="AA8" s="25">
        <f aca="true" t="shared" si="4" ref="AA8:AA19">IF(Z8="",0,Z8)</f>
        <v>4</v>
      </c>
    </row>
    <row r="9" spans="1:27" ht="12.75">
      <c r="A9" s="17" t="s">
        <v>14</v>
      </c>
      <c r="B9" s="18" t="s">
        <v>65</v>
      </c>
      <c r="C9" s="20"/>
      <c r="D9" s="81">
        <v>0</v>
      </c>
      <c r="E9" s="82">
        <v>0</v>
      </c>
      <c r="F9" s="87">
        <f>IF(ISERROR(G9),0,G9)</f>
        <v>0</v>
      </c>
      <c r="G9" s="19" t="e">
        <f t="shared" si="0"/>
        <v>#DIV/0!</v>
      </c>
      <c r="H9" s="21"/>
      <c r="I9" s="81">
        <v>0</v>
      </c>
      <c r="J9" s="82">
        <v>0</v>
      </c>
      <c r="K9" s="87">
        <f>IF(ISERROR(L9),0,L9)</f>
        <v>0</v>
      </c>
      <c r="L9" s="19" t="e">
        <f t="shared" si="1"/>
        <v>#DIV/0!</v>
      </c>
      <c r="M9" s="22"/>
      <c r="N9" s="81">
        <v>0</v>
      </c>
      <c r="O9" s="82">
        <v>0</v>
      </c>
      <c r="P9" s="87">
        <f>IF(ISERROR(Q9),0,Q9)</f>
        <v>0</v>
      </c>
      <c r="Q9" s="19" t="e">
        <f t="shared" si="2"/>
        <v>#DIV/0!</v>
      </c>
      <c r="R9" s="22"/>
      <c r="S9" s="81">
        <v>0</v>
      </c>
      <c r="T9" s="82">
        <v>0</v>
      </c>
      <c r="U9" s="83">
        <f t="shared" si="3"/>
        <v>0</v>
      </c>
      <c r="V9" s="19">
        <v>0</v>
      </c>
      <c r="W9" s="19">
        <v>0</v>
      </c>
      <c r="X9" s="19">
        <v>0</v>
      </c>
      <c r="Y9" s="22"/>
      <c r="Z9" s="42">
        <f>IF(B9="x",(D9*2)+I9+(N9*3),"")</f>
        <v>0</v>
      </c>
      <c r="AA9" s="25">
        <f t="shared" si="4"/>
        <v>0</v>
      </c>
    </row>
    <row r="10" spans="1:27" ht="12.75">
      <c r="A10" s="17" t="s">
        <v>15</v>
      </c>
      <c r="B10" s="18" t="s">
        <v>65</v>
      </c>
      <c r="C10" s="20"/>
      <c r="D10" s="81">
        <v>0</v>
      </c>
      <c r="E10" s="82">
        <v>0</v>
      </c>
      <c r="F10" s="87">
        <f>IF(ISERROR(G10),0,G10)</f>
        <v>0</v>
      </c>
      <c r="G10" s="19" t="e">
        <f>IF(B10="x",(D10*100)/E10,"")</f>
        <v>#DIV/0!</v>
      </c>
      <c r="H10" s="21"/>
      <c r="I10" s="81">
        <v>0</v>
      </c>
      <c r="J10" s="82">
        <v>0</v>
      </c>
      <c r="K10" s="87">
        <f>IF(ISERROR(L10),0,L10)</f>
        <v>0</v>
      </c>
      <c r="L10" s="19" t="e">
        <f t="shared" si="1"/>
        <v>#DIV/0!</v>
      </c>
      <c r="M10" s="22"/>
      <c r="N10" s="81">
        <v>0</v>
      </c>
      <c r="O10" s="82">
        <v>0</v>
      </c>
      <c r="P10" s="87">
        <f aca="true" t="shared" si="5" ref="P10:P19">IF(ISERROR(Q10),0,Q10)</f>
        <v>0</v>
      </c>
      <c r="Q10" s="19" t="e">
        <f t="shared" si="2"/>
        <v>#DIV/0!</v>
      </c>
      <c r="R10" s="22"/>
      <c r="S10" s="81">
        <v>0</v>
      </c>
      <c r="T10" s="82">
        <v>0</v>
      </c>
      <c r="U10" s="83">
        <f t="shared" si="3"/>
        <v>0</v>
      </c>
      <c r="V10" s="19">
        <v>0</v>
      </c>
      <c r="W10" s="19">
        <v>0</v>
      </c>
      <c r="X10" s="19">
        <v>0</v>
      </c>
      <c r="Y10" s="22"/>
      <c r="Z10" s="42">
        <v>31</v>
      </c>
      <c r="AA10" s="25">
        <f t="shared" si="4"/>
        <v>31</v>
      </c>
    </row>
    <row r="11" spans="1:27" ht="12.75">
      <c r="A11" s="17" t="s">
        <v>52</v>
      </c>
      <c r="B11" s="18" t="s">
        <v>65</v>
      </c>
      <c r="C11" s="20"/>
      <c r="D11" s="81">
        <v>0</v>
      </c>
      <c r="E11" s="82">
        <v>0</v>
      </c>
      <c r="F11" s="87">
        <f aca="true" t="shared" si="6" ref="F11:F19">IF(ISERROR(G11),0,G11)</f>
        <v>0</v>
      </c>
      <c r="G11" s="19" t="e">
        <f t="shared" si="0"/>
        <v>#DIV/0!</v>
      </c>
      <c r="H11" s="21"/>
      <c r="I11" s="81">
        <v>0</v>
      </c>
      <c r="J11" s="82">
        <v>0</v>
      </c>
      <c r="K11" s="87">
        <f aca="true" t="shared" si="7" ref="K11:K19">IF(ISERROR(L11),0,L11)</f>
        <v>0</v>
      </c>
      <c r="L11" s="19" t="e">
        <f t="shared" si="1"/>
        <v>#DIV/0!</v>
      </c>
      <c r="M11" s="22"/>
      <c r="N11" s="81">
        <v>0</v>
      </c>
      <c r="O11" s="82">
        <v>0</v>
      </c>
      <c r="P11" s="87">
        <f t="shared" si="5"/>
        <v>0</v>
      </c>
      <c r="Q11" s="19" t="e">
        <f t="shared" si="2"/>
        <v>#DIV/0!</v>
      </c>
      <c r="R11" s="22"/>
      <c r="S11" s="81">
        <v>0</v>
      </c>
      <c r="T11" s="82">
        <v>0</v>
      </c>
      <c r="U11" s="83">
        <f t="shared" si="3"/>
        <v>0</v>
      </c>
      <c r="V11" s="19">
        <v>0</v>
      </c>
      <c r="W11" s="19">
        <v>0</v>
      </c>
      <c r="X11" s="19">
        <v>0</v>
      </c>
      <c r="Y11" s="22"/>
      <c r="Z11" s="42">
        <v>2</v>
      </c>
      <c r="AA11" s="25">
        <f t="shared" si="4"/>
        <v>2</v>
      </c>
    </row>
    <row r="12" spans="1:27" ht="12.75" hidden="1">
      <c r="A12" s="17" t="s">
        <v>21</v>
      </c>
      <c r="B12" s="18"/>
      <c r="C12" s="20"/>
      <c r="D12" s="81">
        <v>0</v>
      </c>
      <c r="E12" s="82">
        <v>0</v>
      </c>
      <c r="F12" s="87">
        <f>IF(ISERROR(G12),0,G12)</f>
      </c>
      <c r="G12" s="19">
        <f>IF(B12="x",(D12*100)/E12,"")</f>
      </c>
      <c r="H12" s="21"/>
      <c r="I12" s="81">
        <v>0</v>
      </c>
      <c r="J12" s="82">
        <v>0</v>
      </c>
      <c r="K12" s="87">
        <f>IF(ISERROR(L12),0,L12)</f>
      </c>
      <c r="L12" s="19">
        <f>IF(B12="x",(I12*100)/J12,"")</f>
      </c>
      <c r="M12" s="22"/>
      <c r="N12" s="81">
        <v>0</v>
      </c>
      <c r="O12" s="82">
        <v>0</v>
      </c>
      <c r="P12" s="87">
        <f>IF(ISERROR(Q12),0,Q12)</f>
      </c>
      <c r="Q12" s="19">
        <f>IF(B12="x",(N12*100)/O12,"")</f>
      </c>
      <c r="R12" s="22"/>
      <c r="S12" s="81">
        <v>0</v>
      </c>
      <c r="T12" s="82">
        <v>0</v>
      </c>
      <c r="U12" s="83">
        <f>IF(S12&lt;&gt;"",T12-S12,"")</f>
        <v>0</v>
      </c>
      <c r="V12" s="19">
        <v>0</v>
      </c>
      <c r="W12" s="19">
        <v>0</v>
      </c>
      <c r="X12" s="19">
        <v>0</v>
      </c>
      <c r="Y12" s="22"/>
      <c r="Z12" s="42">
        <f>IF(B12="x",(D12*2)+I12+(N12*3),"")</f>
      </c>
      <c r="AA12" s="25">
        <f>IF(Z12="",0,Z12)</f>
        <v>0</v>
      </c>
    </row>
    <row r="13" spans="1:27" ht="12.75">
      <c r="A13" s="17" t="s">
        <v>27</v>
      </c>
      <c r="B13" s="18" t="s">
        <v>65</v>
      </c>
      <c r="C13" s="20"/>
      <c r="D13" s="81">
        <v>0</v>
      </c>
      <c r="E13" s="82">
        <v>0</v>
      </c>
      <c r="F13" s="87">
        <f t="shared" si="6"/>
        <v>0</v>
      </c>
      <c r="G13" s="19" t="e">
        <f t="shared" si="0"/>
        <v>#DIV/0!</v>
      </c>
      <c r="H13" s="21"/>
      <c r="I13" s="81">
        <v>0</v>
      </c>
      <c r="J13" s="82">
        <v>0</v>
      </c>
      <c r="K13" s="87">
        <f t="shared" si="7"/>
        <v>0</v>
      </c>
      <c r="L13" s="19" t="e">
        <f t="shared" si="1"/>
        <v>#DIV/0!</v>
      </c>
      <c r="M13" s="22"/>
      <c r="N13" s="81">
        <v>0</v>
      </c>
      <c r="O13" s="82">
        <v>0</v>
      </c>
      <c r="P13" s="87">
        <f t="shared" si="5"/>
        <v>0</v>
      </c>
      <c r="Q13" s="19" t="e">
        <f t="shared" si="2"/>
        <v>#DIV/0!</v>
      </c>
      <c r="R13" s="22"/>
      <c r="S13" s="81">
        <v>0</v>
      </c>
      <c r="T13" s="82">
        <v>0</v>
      </c>
      <c r="U13" s="83">
        <f t="shared" si="3"/>
        <v>0</v>
      </c>
      <c r="V13" s="19">
        <v>0</v>
      </c>
      <c r="W13" s="19">
        <v>0</v>
      </c>
      <c r="X13" s="19">
        <v>0</v>
      </c>
      <c r="Y13" s="22"/>
      <c r="Z13" s="42">
        <v>0</v>
      </c>
      <c r="AA13" s="25">
        <f t="shared" si="4"/>
        <v>0</v>
      </c>
    </row>
    <row r="14" spans="1:27" ht="12.75">
      <c r="A14" s="17" t="s">
        <v>16</v>
      </c>
      <c r="B14" s="18"/>
      <c r="C14" s="20"/>
      <c r="D14" s="81"/>
      <c r="E14" s="82"/>
      <c r="F14" s="87">
        <f>IF(ISERROR(G14),0,G14)</f>
      </c>
      <c r="G14" s="19">
        <f>IF(B14="x",(D14*100)/E14,"")</f>
      </c>
      <c r="H14" s="21"/>
      <c r="I14" s="81"/>
      <c r="J14" s="82"/>
      <c r="K14" s="87">
        <f>IF(ISERROR(L14),0,L14)</f>
      </c>
      <c r="L14" s="19">
        <f t="shared" si="1"/>
      </c>
      <c r="M14" s="22"/>
      <c r="N14" s="81"/>
      <c r="O14" s="82"/>
      <c r="P14" s="87">
        <f t="shared" si="5"/>
      </c>
      <c r="Q14" s="19">
        <f t="shared" si="2"/>
      </c>
      <c r="R14" s="22"/>
      <c r="S14" s="81"/>
      <c r="T14" s="82"/>
      <c r="U14" s="83">
        <f t="shared" si="3"/>
      </c>
      <c r="V14" s="19"/>
      <c r="W14" s="19"/>
      <c r="X14" s="19"/>
      <c r="Y14" s="22"/>
      <c r="Z14" s="42"/>
      <c r="AA14" s="25">
        <f t="shared" si="4"/>
        <v>0</v>
      </c>
    </row>
    <row r="15" spans="1:27" ht="12.75">
      <c r="A15" s="17" t="s">
        <v>17</v>
      </c>
      <c r="B15" s="18" t="s">
        <v>65</v>
      </c>
      <c r="C15" s="20"/>
      <c r="D15" s="81">
        <v>0</v>
      </c>
      <c r="E15" s="82">
        <v>0</v>
      </c>
      <c r="F15" s="87">
        <f t="shared" si="6"/>
        <v>0</v>
      </c>
      <c r="G15" s="19" t="e">
        <f t="shared" si="0"/>
        <v>#DIV/0!</v>
      </c>
      <c r="H15" s="21"/>
      <c r="I15" s="81">
        <v>0</v>
      </c>
      <c r="J15" s="82">
        <v>0</v>
      </c>
      <c r="K15" s="87">
        <f t="shared" si="7"/>
        <v>0</v>
      </c>
      <c r="L15" s="19" t="e">
        <f t="shared" si="1"/>
        <v>#DIV/0!</v>
      </c>
      <c r="M15" s="22"/>
      <c r="N15" s="81">
        <v>0</v>
      </c>
      <c r="O15" s="82">
        <v>0</v>
      </c>
      <c r="P15" s="87">
        <f t="shared" si="5"/>
        <v>0</v>
      </c>
      <c r="Q15" s="19" t="e">
        <f t="shared" si="2"/>
        <v>#DIV/0!</v>
      </c>
      <c r="R15" s="22"/>
      <c r="S15" s="81">
        <v>0</v>
      </c>
      <c r="T15" s="82">
        <v>0</v>
      </c>
      <c r="U15" s="83">
        <f t="shared" si="3"/>
        <v>0</v>
      </c>
      <c r="V15" s="19">
        <v>0</v>
      </c>
      <c r="W15" s="19">
        <v>0</v>
      </c>
      <c r="X15" s="19">
        <v>0</v>
      </c>
      <c r="Y15" s="22"/>
      <c r="Z15" s="42">
        <v>2</v>
      </c>
      <c r="AA15" s="25">
        <f t="shared" si="4"/>
        <v>2</v>
      </c>
    </row>
    <row r="16" spans="1:27" ht="12.75">
      <c r="A16" s="17" t="s">
        <v>18</v>
      </c>
      <c r="B16" s="18" t="s">
        <v>65</v>
      </c>
      <c r="C16" s="20"/>
      <c r="D16" s="81">
        <v>0</v>
      </c>
      <c r="E16" s="82">
        <v>0</v>
      </c>
      <c r="F16" s="87">
        <f t="shared" si="6"/>
        <v>0</v>
      </c>
      <c r="G16" s="19" t="e">
        <f t="shared" si="0"/>
        <v>#DIV/0!</v>
      </c>
      <c r="H16" s="21"/>
      <c r="I16" s="81">
        <v>0</v>
      </c>
      <c r="J16" s="82">
        <v>0</v>
      </c>
      <c r="K16" s="87">
        <f t="shared" si="7"/>
        <v>0</v>
      </c>
      <c r="L16" s="19" t="e">
        <f t="shared" si="1"/>
        <v>#DIV/0!</v>
      </c>
      <c r="M16" s="22"/>
      <c r="N16" s="81">
        <v>0</v>
      </c>
      <c r="O16" s="82">
        <v>0</v>
      </c>
      <c r="P16" s="87">
        <f t="shared" si="5"/>
        <v>0</v>
      </c>
      <c r="Q16" s="19" t="e">
        <f t="shared" si="2"/>
        <v>#DIV/0!</v>
      </c>
      <c r="R16" s="22"/>
      <c r="S16" s="81">
        <v>0</v>
      </c>
      <c r="T16" s="82">
        <v>0</v>
      </c>
      <c r="U16" s="83">
        <f t="shared" si="3"/>
        <v>0</v>
      </c>
      <c r="V16" s="19">
        <v>0</v>
      </c>
      <c r="W16" s="19">
        <v>0</v>
      </c>
      <c r="X16" s="19">
        <v>0</v>
      </c>
      <c r="Y16" s="22"/>
      <c r="Z16" s="42">
        <v>18</v>
      </c>
      <c r="AA16" s="25">
        <f t="shared" si="4"/>
        <v>18</v>
      </c>
    </row>
    <row r="17" spans="1:27" ht="12.75">
      <c r="A17" s="17" t="s">
        <v>53</v>
      </c>
      <c r="B17" s="18" t="s">
        <v>65</v>
      </c>
      <c r="C17" s="20"/>
      <c r="D17" s="81">
        <v>0</v>
      </c>
      <c r="E17" s="82">
        <v>0</v>
      </c>
      <c r="F17" s="87">
        <f t="shared" si="6"/>
        <v>0</v>
      </c>
      <c r="G17" s="19" t="e">
        <f t="shared" si="0"/>
        <v>#DIV/0!</v>
      </c>
      <c r="H17" s="21"/>
      <c r="I17" s="81">
        <v>0</v>
      </c>
      <c r="J17" s="82">
        <v>0</v>
      </c>
      <c r="K17" s="87">
        <f t="shared" si="7"/>
        <v>0</v>
      </c>
      <c r="L17" s="19" t="e">
        <f t="shared" si="1"/>
        <v>#DIV/0!</v>
      </c>
      <c r="M17" s="22"/>
      <c r="N17" s="81">
        <v>0</v>
      </c>
      <c r="O17" s="82">
        <v>0</v>
      </c>
      <c r="P17" s="87">
        <f t="shared" si="5"/>
        <v>0</v>
      </c>
      <c r="Q17" s="19" t="e">
        <f t="shared" si="2"/>
        <v>#DIV/0!</v>
      </c>
      <c r="R17" s="22"/>
      <c r="S17" s="81">
        <v>0</v>
      </c>
      <c r="T17" s="82">
        <v>0</v>
      </c>
      <c r="U17" s="83">
        <f t="shared" si="3"/>
        <v>0</v>
      </c>
      <c r="V17" s="19">
        <v>0</v>
      </c>
      <c r="W17" s="19">
        <v>0</v>
      </c>
      <c r="X17" s="19">
        <v>0</v>
      </c>
      <c r="Y17" s="22"/>
      <c r="Z17" s="42">
        <v>2</v>
      </c>
      <c r="AA17" s="25">
        <f t="shared" si="4"/>
        <v>2</v>
      </c>
    </row>
    <row r="18" spans="1:27" ht="12.75">
      <c r="A18" s="17" t="s">
        <v>19</v>
      </c>
      <c r="B18" s="18" t="s">
        <v>65</v>
      </c>
      <c r="C18" s="20"/>
      <c r="D18" s="81">
        <v>0</v>
      </c>
      <c r="E18" s="82">
        <v>0</v>
      </c>
      <c r="F18" s="87">
        <f t="shared" si="6"/>
        <v>0</v>
      </c>
      <c r="G18" s="19" t="e">
        <f t="shared" si="0"/>
        <v>#DIV/0!</v>
      </c>
      <c r="H18" s="21"/>
      <c r="I18" s="81">
        <v>0</v>
      </c>
      <c r="J18" s="82">
        <v>0</v>
      </c>
      <c r="K18" s="87">
        <f t="shared" si="7"/>
        <v>0</v>
      </c>
      <c r="L18" s="19" t="e">
        <f t="shared" si="1"/>
        <v>#DIV/0!</v>
      </c>
      <c r="M18" s="22"/>
      <c r="N18" s="81">
        <v>0</v>
      </c>
      <c r="O18" s="82">
        <v>0</v>
      </c>
      <c r="P18" s="87">
        <f t="shared" si="5"/>
        <v>0</v>
      </c>
      <c r="Q18" s="19" t="e">
        <f t="shared" si="2"/>
        <v>#DIV/0!</v>
      </c>
      <c r="R18" s="22"/>
      <c r="S18" s="81">
        <v>0</v>
      </c>
      <c r="T18" s="82">
        <v>0</v>
      </c>
      <c r="U18" s="83">
        <f t="shared" si="3"/>
        <v>0</v>
      </c>
      <c r="V18" s="19">
        <v>0</v>
      </c>
      <c r="W18" s="19">
        <v>0</v>
      </c>
      <c r="X18" s="19">
        <v>0</v>
      </c>
      <c r="Y18" s="22"/>
      <c r="Z18" s="42">
        <v>2</v>
      </c>
      <c r="AA18" s="25">
        <f t="shared" si="4"/>
        <v>2</v>
      </c>
    </row>
    <row r="19" spans="1:27" ht="13.5" thickBot="1">
      <c r="A19" s="53" t="s">
        <v>20</v>
      </c>
      <c r="B19" s="54"/>
      <c r="C19" s="55"/>
      <c r="D19" s="84"/>
      <c r="E19" s="85"/>
      <c r="F19" s="88">
        <f t="shared" si="6"/>
      </c>
      <c r="G19" s="56">
        <f t="shared" si="0"/>
      </c>
      <c r="H19" s="57"/>
      <c r="I19" s="84"/>
      <c r="J19" s="85"/>
      <c r="K19" s="88">
        <f t="shared" si="7"/>
      </c>
      <c r="L19" s="56">
        <f t="shared" si="1"/>
      </c>
      <c r="M19" s="58"/>
      <c r="N19" s="84"/>
      <c r="O19" s="85"/>
      <c r="P19" s="88">
        <f t="shared" si="5"/>
      </c>
      <c r="Q19" s="56">
        <f t="shared" si="2"/>
      </c>
      <c r="R19" s="58"/>
      <c r="S19" s="84"/>
      <c r="T19" s="85"/>
      <c r="U19" s="96">
        <f t="shared" si="3"/>
      </c>
      <c r="V19" s="56"/>
      <c r="W19" s="56"/>
      <c r="X19" s="56"/>
      <c r="Y19" s="58"/>
      <c r="Z19" s="59">
        <f>IF(B19="x",(D19*2)+I19+(N19*3),"")</f>
      </c>
      <c r="AA19" s="25">
        <f t="shared" si="4"/>
        <v>0</v>
      </c>
    </row>
    <row r="20" spans="1:26" ht="12.75">
      <c r="A20" s="23"/>
      <c r="B20" s="24" t="s">
        <v>4</v>
      </c>
      <c r="C20" s="23"/>
      <c r="D20" s="135">
        <f>SUM(D7:D19)</f>
        <v>0</v>
      </c>
      <c r="E20" s="135">
        <f>SUM(E7:E19)</f>
        <v>0</v>
      </c>
      <c r="F20" s="136">
        <f>IF(E20&gt;0,D20*100/E20,0)</f>
        <v>0</v>
      </c>
      <c r="G20" s="23"/>
      <c r="H20" s="9"/>
      <c r="I20" s="135">
        <f>SUM(I7:I19)</f>
        <v>0</v>
      </c>
      <c r="J20" s="135">
        <f>SUM(J7:J19)</f>
        <v>0</v>
      </c>
      <c r="K20" s="136">
        <f>IF(J20&gt;0,I20*100/J20,0)</f>
        <v>0</v>
      </c>
      <c r="L20" s="23"/>
      <c r="M20" s="16"/>
      <c r="N20" s="135">
        <f>SUM(N7:N19)</f>
        <v>0</v>
      </c>
      <c r="O20" s="135">
        <f>SUM(O7:O19)</f>
        <v>0</v>
      </c>
      <c r="P20" s="136">
        <f>IF(O20&gt;0,N20*100/O20,0)</f>
        <v>0</v>
      </c>
      <c r="Q20" s="23"/>
      <c r="R20" s="16"/>
      <c r="S20" s="40">
        <f aca="true" t="shared" si="8" ref="S20:X20">SUM(S7:S19)</f>
        <v>0</v>
      </c>
      <c r="T20" s="40">
        <f t="shared" si="8"/>
        <v>0</v>
      </c>
      <c r="U20" s="40">
        <f t="shared" si="8"/>
        <v>0</v>
      </c>
      <c r="V20" s="40">
        <f t="shared" si="8"/>
        <v>0</v>
      </c>
      <c r="W20" s="40">
        <f t="shared" si="8"/>
        <v>0</v>
      </c>
      <c r="X20" s="40">
        <f t="shared" si="8"/>
        <v>0</v>
      </c>
      <c r="Y20" s="41"/>
      <c r="Z20" s="44">
        <f>SUM(Z7:Z19)</f>
        <v>61</v>
      </c>
    </row>
    <row r="21" spans="1:27" ht="12.75" customHeight="1">
      <c r="A21" s="9"/>
      <c r="B21" s="9"/>
      <c r="C21" s="9"/>
      <c r="D21" s="9"/>
      <c r="E21" s="9"/>
      <c r="F21" s="130"/>
      <c r="G21" s="9"/>
      <c r="H21" s="9"/>
      <c r="I21" s="9"/>
      <c r="J21" s="9"/>
      <c r="K21" s="10"/>
      <c r="L21" s="9"/>
      <c r="M21" s="8"/>
      <c r="N21" s="8"/>
      <c r="O21" s="9"/>
      <c r="P21" s="10"/>
      <c r="Q21" s="9"/>
      <c r="R21" s="8"/>
      <c r="S21" s="9"/>
      <c r="T21" s="9"/>
      <c r="U21" s="9"/>
      <c r="V21" s="9"/>
      <c r="W21" s="9"/>
      <c r="X21" s="9"/>
      <c r="Y21" s="8"/>
      <c r="Z21" s="10"/>
      <c r="AA21" s="9"/>
    </row>
  </sheetData>
  <sheetProtection/>
  <mergeCells count="1">
    <mergeCell ref="B1:E1"/>
  </mergeCells>
  <printOptions/>
  <pageMargins left="0.3937007874015748" right="0.3937007874015748" top="0.7874015748031497" bottom="0.4724409448818898" header="0.35433070866141736" footer="0.2362204724409449"/>
  <pageSetup horizontalDpi="360" verticalDpi="360" orientation="landscape" paperSize="9" r:id="rId1"/>
  <headerFooter alignWithMargins="0">
    <oddHeader>&amp;L&amp;"Lucida Sans,Corsivo"&amp;14POGGIBONSI BASKET - under 14 Elite&amp;R&amp;"Lucida Sans,Corsivo"&amp;12Campionato 2013-2014</oddHeader>
    <oddFooter>&amp;L&amp;F - &amp;D &amp;T&amp;R&amp;A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selection activeCell="B19" sqref="B19"/>
    </sheetView>
  </sheetViews>
  <sheetFormatPr defaultColWidth="8.8515625" defaultRowHeight="12.75"/>
  <cols>
    <col min="1" max="1" width="22.8515625" style="6" customWidth="1"/>
    <col min="2" max="2" width="4.7109375" style="6" customWidth="1"/>
    <col min="3" max="3" width="2.7109375" style="6" customWidth="1"/>
    <col min="4" max="5" width="4.7109375" style="6" customWidth="1"/>
    <col min="6" max="6" width="4.7109375" style="2" customWidth="1"/>
    <col min="7" max="7" width="4.7109375" style="6" hidden="1" customWidth="1"/>
    <col min="8" max="8" width="2.7109375" style="6" customWidth="1"/>
    <col min="9" max="10" width="4.7109375" style="6" customWidth="1"/>
    <col min="11" max="11" width="4.7109375" style="2" customWidth="1"/>
    <col min="12" max="12" width="4.7109375" style="6" hidden="1" customWidth="1"/>
    <col min="13" max="13" width="2.7109375" style="7" customWidth="1"/>
    <col min="14" max="14" width="4.7109375" style="7" customWidth="1"/>
    <col min="15" max="15" width="4.7109375" style="6" customWidth="1"/>
    <col min="16" max="16" width="4.7109375" style="2" customWidth="1"/>
    <col min="17" max="17" width="4.7109375" style="6" hidden="1" customWidth="1"/>
    <col min="18" max="18" width="2.7109375" style="7" customWidth="1"/>
    <col min="19" max="24" width="4.7109375" style="6" customWidth="1"/>
    <col min="25" max="25" width="2.7109375" style="7" customWidth="1"/>
    <col min="26" max="26" width="7.8515625" style="2" customWidth="1"/>
    <col min="27" max="27" width="4.28125" style="6" hidden="1" customWidth="1"/>
    <col min="28" max="16384" width="8.8515625" style="6" customWidth="1"/>
  </cols>
  <sheetData>
    <row r="1" spans="1:28" ht="14.25" customHeight="1" thickBot="1">
      <c r="A1" s="62" t="s">
        <v>6</v>
      </c>
      <c r="B1" s="143">
        <v>41678</v>
      </c>
      <c r="C1" s="143"/>
      <c r="D1" s="143"/>
      <c r="E1" s="143"/>
      <c r="F1" s="63"/>
      <c r="G1" s="64"/>
      <c r="H1" s="64"/>
      <c r="I1" s="65"/>
      <c r="J1" s="65"/>
      <c r="K1" s="66"/>
      <c r="L1" s="65"/>
      <c r="M1" s="65"/>
      <c r="N1" s="65"/>
      <c r="O1" s="65"/>
      <c r="P1" s="66"/>
      <c r="Q1" s="65"/>
      <c r="R1" s="65"/>
      <c r="S1" s="65"/>
      <c r="T1" s="65"/>
      <c r="U1" s="65"/>
      <c r="V1" s="65"/>
      <c r="W1" s="65"/>
      <c r="X1" s="65"/>
      <c r="Y1" s="65"/>
      <c r="Z1" s="60"/>
      <c r="AA1" s="7"/>
      <c r="AB1" s="7"/>
    </row>
    <row r="2" spans="1:27" s="13" customFormat="1" ht="26.25" customHeight="1">
      <c r="A2" s="46" t="s">
        <v>55</v>
      </c>
      <c r="B2" s="46"/>
      <c r="C2" s="46"/>
      <c r="D2" s="46" t="s">
        <v>61</v>
      </c>
      <c r="E2" s="46"/>
      <c r="F2" s="47"/>
      <c r="G2" s="48"/>
      <c r="H2" s="48"/>
      <c r="I2" s="48"/>
      <c r="J2" s="48"/>
      <c r="K2" s="49"/>
      <c r="L2" s="50"/>
      <c r="M2" s="50"/>
      <c r="N2" s="51" t="s">
        <v>94</v>
      </c>
      <c r="O2" s="48"/>
      <c r="P2" s="49"/>
      <c r="Q2" s="50"/>
      <c r="R2" s="51"/>
      <c r="S2" s="50"/>
      <c r="T2" s="50"/>
      <c r="U2" s="50"/>
      <c r="V2" s="52" t="s">
        <v>10</v>
      </c>
      <c r="W2" s="52"/>
      <c r="X2" s="52"/>
      <c r="Y2" s="52"/>
      <c r="Z2" s="131">
        <v>6</v>
      </c>
      <c r="AA2" s="12"/>
    </row>
    <row r="3" spans="1:27" s="13" customFormat="1" ht="19.5" customHeight="1" thickBot="1">
      <c r="A3" s="97" t="s">
        <v>1</v>
      </c>
      <c r="B3" s="129" t="s">
        <v>95</v>
      </c>
      <c r="C3" s="98"/>
      <c r="D3" s="98"/>
      <c r="E3" s="98"/>
      <c r="F3" s="99"/>
      <c r="G3" s="100"/>
      <c r="H3" s="101"/>
      <c r="I3" s="101"/>
      <c r="J3" s="101"/>
      <c r="K3" s="102"/>
      <c r="L3" s="101"/>
      <c r="M3" s="101"/>
      <c r="N3" s="101"/>
      <c r="O3" s="101"/>
      <c r="P3" s="102"/>
      <c r="Q3" s="101"/>
      <c r="R3" s="101"/>
      <c r="S3" s="101"/>
      <c r="T3" s="101"/>
      <c r="U3" s="101"/>
      <c r="V3" s="101"/>
      <c r="W3" s="101"/>
      <c r="X3" s="101"/>
      <c r="Y3" s="101"/>
      <c r="Z3" s="103"/>
      <c r="AA3" s="12"/>
    </row>
    <row r="4" spans="1:27" ht="14.25" customHeight="1">
      <c r="A4" s="61"/>
      <c r="B4" s="61"/>
      <c r="C4" s="61"/>
      <c r="D4" s="61"/>
      <c r="E4" s="61"/>
      <c r="F4" s="43"/>
      <c r="G4" s="61"/>
      <c r="H4" s="61"/>
      <c r="I4" s="61"/>
      <c r="J4" s="61"/>
      <c r="K4" s="43"/>
      <c r="L4" s="61"/>
      <c r="M4" s="61"/>
      <c r="N4" s="61"/>
      <c r="O4" s="61"/>
      <c r="P4" s="43"/>
      <c r="Q4" s="61"/>
      <c r="R4" s="61"/>
      <c r="S4" s="61"/>
      <c r="T4" s="61"/>
      <c r="U4" s="61"/>
      <c r="V4" s="61"/>
      <c r="W4" s="61"/>
      <c r="X4" s="61"/>
      <c r="Y4" s="61"/>
      <c r="Z4" s="43"/>
      <c r="AA4" s="12"/>
    </row>
    <row r="5" spans="1:27" ht="12.75">
      <c r="A5" s="7"/>
      <c r="B5" s="7"/>
      <c r="C5" s="7"/>
      <c r="D5" s="1" t="s">
        <v>40</v>
      </c>
      <c r="E5" s="1"/>
      <c r="F5" s="3"/>
      <c r="G5" s="1"/>
      <c r="H5" s="7"/>
      <c r="I5" s="1" t="s">
        <v>42</v>
      </c>
      <c r="J5" s="1"/>
      <c r="K5" s="3"/>
      <c r="L5" s="1"/>
      <c r="M5" s="11"/>
      <c r="N5" s="1" t="s">
        <v>41</v>
      </c>
      <c r="O5" s="1"/>
      <c r="P5" s="3"/>
      <c r="Q5" s="1"/>
      <c r="R5" s="11"/>
      <c r="S5" s="11"/>
      <c r="T5" s="11"/>
      <c r="U5" s="11"/>
      <c r="V5" s="11"/>
      <c r="W5" s="11"/>
      <c r="X5" s="11"/>
      <c r="Y5" s="11"/>
      <c r="Z5" s="11"/>
      <c r="AA5" s="12"/>
    </row>
    <row r="6" spans="1:27" s="110" customFormat="1" ht="24.75" customHeight="1" thickBot="1">
      <c r="A6" s="108"/>
      <c r="B6" s="111" t="s">
        <v>44</v>
      </c>
      <c r="C6" s="111"/>
      <c r="D6" s="111" t="s">
        <v>29</v>
      </c>
      <c r="E6" s="111" t="s">
        <v>5</v>
      </c>
      <c r="F6" s="107" t="s">
        <v>0</v>
      </c>
      <c r="G6" s="111"/>
      <c r="H6" s="109"/>
      <c r="I6" s="111" t="s">
        <v>29</v>
      </c>
      <c r="J6" s="111" t="s">
        <v>5</v>
      </c>
      <c r="K6" s="107" t="s">
        <v>0</v>
      </c>
      <c r="L6" s="111"/>
      <c r="M6" s="111"/>
      <c r="N6" s="111" t="s">
        <v>29</v>
      </c>
      <c r="O6" s="111" t="s">
        <v>5</v>
      </c>
      <c r="P6" s="107" t="s">
        <v>0</v>
      </c>
      <c r="Q6" s="111"/>
      <c r="R6" s="111"/>
      <c r="S6" s="107" t="s">
        <v>30</v>
      </c>
      <c r="T6" s="107" t="s">
        <v>43</v>
      </c>
      <c r="U6" s="107" t="s">
        <v>32</v>
      </c>
      <c r="V6" s="107" t="s">
        <v>33</v>
      </c>
      <c r="W6" s="107" t="s">
        <v>34</v>
      </c>
      <c r="X6" s="107" t="s">
        <v>35</v>
      </c>
      <c r="Y6" s="107"/>
      <c r="Z6" s="107" t="s">
        <v>2</v>
      </c>
      <c r="AA6" s="109"/>
    </row>
    <row r="7" spans="1:27" ht="12.75">
      <c r="A7" s="67" t="s">
        <v>13</v>
      </c>
      <c r="B7" s="68" t="s">
        <v>65</v>
      </c>
      <c r="C7" s="69"/>
      <c r="D7" s="70">
        <v>1</v>
      </c>
      <c r="E7" s="70">
        <v>4</v>
      </c>
      <c r="F7" s="71">
        <f>IF(ISERROR(G7),0,G7)</f>
        <v>25</v>
      </c>
      <c r="G7" s="70">
        <f>IF(B7="x",(D7*100)/E7,"")</f>
        <v>25</v>
      </c>
      <c r="H7" s="69"/>
      <c r="I7" s="78">
        <v>0</v>
      </c>
      <c r="J7" s="79">
        <v>0</v>
      </c>
      <c r="K7" s="86">
        <f>IF(ISERROR(L7),0,L7)</f>
        <v>0</v>
      </c>
      <c r="L7" s="70" t="e">
        <f>IF(B7="x",(I7*100)/J7,"")</f>
        <v>#DIV/0!</v>
      </c>
      <c r="M7" s="69"/>
      <c r="N7" s="78">
        <v>0</v>
      </c>
      <c r="O7" s="79">
        <v>0</v>
      </c>
      <c r="P7" s="86">
        <f>IF(ISERROR(Q7),0,Q7)</f>
        <v>0</v>
      </c>
      <c r="Q7" s="70" t="e">
        <f>IF(B7="x",(N7*100)/O7,"")</f>
        <v>#DIV/0!</v>
      </c>
      <c r="R7" s="69"/>
      <c r="S7" s="78">
        <v>0</v>
      </c>
      <c r="T7" s="79">
        <v>0</v>
      </c>
      <c r="U7" s="80">
        <f>IF(S7&lt;&gt;"",T7-S7,"")</f>
        <v>0</v>
      </c>
      <c r="V7" s="70">
        <v>0</v>
      </c>
      <c r="W7" s="70">
        <v>0</v>
      </c>
      <c r="X7" s="70">
        <v>0</v>
      </c>
      <c r="Y7" s="69"/>
      <c r="Z7" s="72">
        <f>IF(B7="x",(D7*2)+I7+(N7*3),"")</f>
        <v>2</v>
      </c>
      <c r="AA7" s="25">
        <f>IF(Z7="",0,Z7)</f>
        <v>2</v>
      </c>
    </row>
    <row r="8" spans="1:27" ht="12.75">
      <c r="A8" s="17" t="s">
        <v>28</v>
      </c>
      <c r="B8" s="18" t="s">
        <v>65</v>
      </c>
      <c r="C8" s="20"/>
      <c r="D8" s="81">
        <v>4</v>
      </c>
      <c r="E8" s="82">
        <v>8</v>
      </c>
      <c r="F8" s="87">
        <f>IF(ISERROR(G8),0,G8)</f>
        <v>50</v>
      </c>
      <c r="G8" s="19">
        <f aca="true" t="shared" si="0" ref="G8:G19">IF(B8="x",(D8*100)/E8,"")</f>
        <v>50</v>
      </c>
      <c r="H8" s="21"/>
      <c r="I8" s="81">
        <v>0</v>
      </c>
      <c r="J8" s="82">
        <v>0</v>
      </c>
      <c r="K8" s="87">
        <f>IF(ISERROR(L8),0,L8)</f>
        <v>0</v>
      </c>
      <c r="L8" s="19" t="e">
        <f aca="true" t="shared" si="1" ref="L8:L19">IF(B8="x",(I8*100)/J8,"")</f>
        <v>#DIV/0!</v>
      </c>
      <c r="M8" s="22"/>
      <c r="N8" s="81">
        <v>0</v>
      </c>
      <c r="O8" s="82">
        <v>1</v>
      </c>
      <c r="P8" s="87">
        <f>IF(ISERROR(Q8),0,Q8)</f>
        <v>0</v>
      </c>
      <c r="Q8" s="19">
        <f aca="true" t="shared" si="2" ref="Q8:Q19">IF(B8="x",(N8*100)/O8,"")</f>
        <v>0</v>
      </c>
      <c r="R8" s="22"/>
      <c r="S8" s="81">
        <v>1</v>
      </c>
      <c r="T8" s="82">
        <v>6</v>
      </c>
      <c r="U8" s="83">
        <f aca="true" t="shared" si="3" ref="U8:U19">IF(S8&lt;&gt;"",T8-S8,"")</f>
        <v>5</v>
      </c>
      <c r="V8" s="19">
        <v>10</v>
      </c>
      <c r="W8" s="19">
        <v>2</v>
      </c>
      <c r="X8" s="19">
        <v>0</v>
      </c>
      <c r="Y8" s="22"/>
      <c r="Z8" s="42">
        <f aca="true" t="shared" si="4" ref="Z8:Z19">IF(B8="x",(D8*2)+I8+(N8*3),"")</f>
        <v>8</v>
      </c>
      <c r="AA8" s="25">
        <f aca="true" t="shared" si="5" ref="AA8:AA19">IF(Z8="",0,Z8)</f>
        <v>8</v>
      </c>
    </row>
    <row r="9" spans="1:27" ht="12.75">
      <c r="A9" s="17" t="s">
        <v>14</v>
      </c>
      <c r="B9" s="18" t="s">
        <v>65</v>
      </c>
      <c r="C9" s="20"/>
      <c r="D9" s="81">
        <v>0</v>
      </c>
      <c r="E9" s="82">
        <v>0</v>
      </c>
      <c r="F9" s="87">
        <f>IF(ISERROR(G9),0,G9)</f>
        <v>0</v>
      </c>
      <c r="G9" s="19" t="e">
        <f t="shared" si="0"/>
        <v>#DIV/0!</v>
      </c>
      <c r="H9" s="21"/>
      <c r="I9" s="81">
        <v>0</v>
      </c>
      <c r="J9" s="82">
        <v>0</v>
      </c>
      <c r="K9" s="87">
        <f>IF(ISERROR(L9),0,L9)</f>
        <v>0</v>
      </c>
      <c r="L9" s="19" t="e">
        <f t="shared" si="1"/>
        <v>#DIV/0!</v>
      </c>
      <c r="M9" s="22"/>
      <c r="N9" s="81">
        <v>0</v>
      </c>
      <c r="O9" s="82">
        <v>0</v>
      </c>
      <c r="P9" s="87">
        <f>IF(ISERROR(Q9),0,Q9)</f>
        <v>0</v>
      </c>
      <c r="Q9" s="19" t="e">
        <f t="shared" si="2"/>
        <v>#DIV/0!</v>
      </c>
      <c r="R9" s="22"/>
      <c r="S9" s="81">
        <v>0</v>
      </c>
      <c r="T9" s="82">
        <v>0</v>
      </c>
      <c r="U9" s="83">
        <f t="shared" si="3"/>
        <v>0</v>
      </c>
      <c r="V9" s="19">
        <v>0</v>
      </c>
      <c r="W9" s="19">
        <v>0</v>
      </c>
      <c r="X9" s="19">
        <v>1</v>
      </c>
      <c r="Y9" s="22"/>
      <c r="Z9" s="42">
        <f t="shared" si="4"/>
        <v>0</v>
      </c>
      <c r="AA9" s="25">
        <f t="shared" si="5"/>
        <v>0</v>
      </c>
    </row>
    <row r="10" spans="1:27" ht="12.75">
      <c r="A10" s="17" t="s">
        <v>15</v>
      </c>
      <c r="B10" s="18" t="s">
        <v>65</v>
      </c>
      <c r="C10" s="20"/>
      <c r="D10" s="81">
        <v>14</v>
      </c>
      <c r="E10" s="82">
        <v>29</v>
      </c>
      <c r="F10" s="87">
        <f>IF(ISERROR(G10),0,G10)</f>
        <v>48.275862068965516</v>
      </c>
      <c r="G10" s="19">
        <f>IF(B10="x",(D10*100)/E10,"")</f>
        <v>48.275862068965516</v>
      </c>
      <c r="H10" s="21"/>
      <c r="I10" s="81">
        <v>10</v>
      </c>
      <c r="J10" s="82">
        <v>18</v>
      </c>
      <c r="K10" s="87">
        <f>IF(ISERROR(L10),0,L10)</f>
        <v>55.55555555555556</v>
      </c>
      <c r="L10" s="19">
        <f t="shared" si="1"/>
        <v>55.55555555555556</v>
      </c>
      <c r="M10" s="22"/>
      <c r="N10" s="81">
        <v>0</v>
      </c>
      <c r="O10" s="82">
        <v>1</v>
      </c>
      <c r="P10" s="87">
        <f aca="true" t="shared" si="6" ref="P10:P19">IF(ISERROR(Q10),0,Q10)</f>
        <v>0</v>
      </c>
      <c r="Q10" s="19">
        <f t="shared" si="2"/>
        <v>0</v>
      </c>
      <c r="R10" s="22"/>
      <c r="S10" s="81">
        <v>1</v>
      </c>
      <c r="T10" s="82">
        <v>0</v>
      </c>
      <c r="U10" s="83">
        <f t="shared" si="3"/>
        <v>-1</v>
      </c>
      <c r="V10" s="19">
        <v>15</v>
      </c>
      <c r="W10" s="19">
        <v>0</v>
      </c>
      <c r="X10" s="19">
        <v>0</v>
      </c>
      <c r="Y10" s="22"/>
      <c r="Z10" s="42">
        <f t="shared" si="4"/>
        <v>38</v>
      </c>
      <c r="AA10" s="25">
        <f t="shared" si="5"/>
        <v>38</v>
      </c>
    </row>
    <row r="11" spans="1:27" ht="12.75">
      <c r="A11" s="17" t="s">
        <v>52</v>
      </c>
      <c r="B11" s="18" t="s">
        <v>65</v>
      </c>
      <c r="C11" s="20"/>
      <c r="D11" s="81">
        <v>0</v>
      </c>
      <c r="E11" s="82">
        <v>1</v>
      </c>
      <c r="F11" s="87">
        <f aca="true" t="shared" si="7" ref="F11:F19">IF(ISERROR(G11),0,G11)</f>
        <v>0</v>
      </c>
      <c r="G11" s="19">
        <f t="shared" si="0"/>
        <v>0</v>
      </c>
      <c r="H11" s="21"/>
      <c r="I11" s="81">
        <v>1</v>
      </c>
      <c r="J11" s="82">
        <v>2</v>
      </c>
      <c r="K11" s="87">
        <f aca="true" t="shared" si="8" ref="K11:K19">IF(ISERROR(L11),0,L11)</f>
        <v>50</v>
      </c>
      <c r="L11" s="19">
        <f t="shared" si="1"/>
        <v>50</v>
      </c>
      <c r="M11" s="22"/>
      <c r="N11" s="81">
        <v>0</v>
      </c>
      <c r="O11" s="82">
        <v>0</v>
      </c>
      <c r="P11" s="87">
        <f t="shared" si="6"/>
        <v>0</v>
      </c>
      <c r="Q11" s="19" t="e">
        <f t="shared" si="2"/>
        <v>#DIV/0!</v>
      </c>
      <c r="R11" s="22"/>
      <c r="S11" s="81">
        <v>1</v>
      </c>
      <c r="T11" s="82">
        <v>0</v>
      </c>
      <c r="U11" s="83">
        <f t="shared" si="3"/>
        <v>-1</v>
      </c>
      <c r="V11" s="19">
        <v>4</v>
      </c>
      <c r="W11" s="19">
        <v>1</v>
      </c>
      <c r="X11" s="19">
        <v>0</v>
      </c>
      <c r="Y11" s="22"/>
      <c r="Z11" s="42">
        <f t="shared" si="4"/>
        <v>1</v>
      </c>
      <c r="AA11" s="25">
        <f t="shared" si="5"/>
        <v>1</v>
      </c>
    </row>
    <row r="12" spans="1:27" ht="12.75" hidden="1">
      <c r="A12" s="17" t="s">
        <v>21</v>
      </c>
      <c r="B12" s="18"/>
      <c r="C12" s="20"/>
      <c r="D12" s="81">
        <v>0</v>
      </c>
      <c r="E12" s="82">
        <v>0</v>
      </c>
      <c r="F12" s="87">
        <f>IF(ISERROR(G12),0,G12)</f>
      </c>
      <c r="G12" s="19">
        <f>IF(B12="x",(D12*100)/E12,"")</f>
      </c>
      <c r="H12" s="21"/>
      <c r="I12" s="81">
        <v>0</v>
      </c>
      <c r="J12" s="82">
        <v>0</v>
      </c>
      <c r="K12" s="87">
        <f>IF(ISERROR(L12),0,L12)</f>
      </c>
      <c r="L12" s="19">
        <f>IF(B12="x",(I12*100)/J12,"")</f>
      </c>
      <c r="M12" s="22"/>
      <c r="N12" s="81">
        <v>0</v>
      </c>
      <c r="O12" s="82">
        <v>0</v>
      </c>
      <c r="P12" s="87">
        <f>IF(ISERROR(Q12),0,Q12)</f>
      </c>
      <c r="Q12" s="19">
        <f>IF(B12="x",(N12*100)/O12,"")</f>
      </c>
      <c r="R12" s="22"/>
      <c r="S12" s="81">
        <v>0</v>
      </c>
      <c r="T12" s="82">
        <v>0</v>
      </c>
      <c r="U12" s="83">
        <f>IF(S12&lt;&gt;"",T12-S12,"")</f>
        <v>0</v>
      </c>
      <c r="V12" s="19">
        <v>0</v>
      </c>
      <c r="W12" s="19">
        <v>0</v>
      </c>
      <c r="X12" s="19">
        <v>0</v>
      </c>
      <c r="Y12" s="22"/>
      <c r="Z12" s="42">
        <f>IF(B12="x",(D12*2)+I12+(N12*3),"")</f>
      </c>
      <c r="AA12" s="25">
        <f>IF(Z12="",0,Z12)</f>
        <v>0</v>
      </c>
    </row>
    <row r="13" spans="1:27" ht="12.75">
      <c r="A13" s="17" t="s">
        <v>27</v>
      </c>
      <c r="B13" s="18" t="s">
        <v>65</v>
      </c>
      <c r="C13" s="20"/>
      <c r="D13" s="81">
        <v>0</v>
      </c>
      <c r="E13" s="82">
        <v>1</v>
      </c>
      <c r="F13" s="87">
        <f t="shared" si="7"/>
        <v>0</v>
      </c>
      <c r="G13" s="19">
        <f t="shared" si="0"/>
        <v>0</v>
      </c>
      <c r="H13" s="21"/>
      <c r="I13" s="81">
        <v>0</v>
      </c>
      <c r="J13" s="82">
        <v>0</v>
      </c>
      <c r="K13" s="87">
        <f t="shared" si="8"/>
        <v>0</v>
      </c>
      <c r="L13" s="19" t="e">
        <f t="shared" si="1"/>
        <v>#DIV/0!</v>
      </c>
      <c r="M13" s="22"/>
      <c r="N13" s="81">
        <v>0</v>
      </c>
      <c r="O13" s="82">
        <v>0</v>
      </c>
      <c r="P13" s="87">
        <f t="shared" si="6"/>
        <v>0</v>
      </c>
      <c r="Q13" s="19" t="e">
        <f t="shared" si="2"/>
        <v>#DIV/0!</v>
      </c>
      <c r="R13" s="22"/>
      <c r="S13" s="81">
        <v>0</v>
      </c>
      <c r="T13" s="82">
        <v>1</v>
      </c>
      <c r="U13" s="83">
        <f t="shared" si="3"/>
        <v>1</v>
      </c>
      <c r="V13" s="19">
        <v>1</v>
      </c>
      <c r="W13" s="19">
        <v>0</v>
      </c>
      <c r="X13" s="19">
        <v>0</v>
      </c>
      <c r="Y13" s="22"/>
      <c r="Z13" s="42">
        <f t="shared" si="4"/>
        <v>0</v>
      </c>
      <c r="AA13" s="25">
        <f t="shared" si="5"/>
        <v>0</v>
      </c>
    </row>
    <row r="14" spans="1:27" ht="12.75">
      <c r="A14" s="17" t="s">
        <v>16</v>
      </c>
      <c r="B14" s="18" t="s">
        <v>65</v>
      </c>
      <c r="C14" s="20"/>
      <c r="D14" s="81">
        <v>0</v>
      </c>
      <c r="E14" s="82">
        <v>0</v>
      </c>
      <c r="F14" s="87">
        <f>IF(ISERROR(G14),0,G14)</f>
        <v>0</v>
      </c>
      <c r="G14" s="19" t="e">
        <f>IF(B14="x",(D14*100)/E14,"")</f>
        <v>#DIV/0!</v>
      </c>
      <c r="H14" s="21"/>
      <c r="I14" s="81">
        <v>0</v>
      </c>
      <c r="J14" s="82">
        <v>0</v>
      </c>
      <c r="K14" s="87">
        <f>IF(ISERROR(L14),0,L14)</f>
        <v>0</v>
      </c>
      <c r="L14" s="19" t="e">
        <f t="shared" si="1"/>
        <v>#DIV/0!</v>
      </c>
      <c r="M14" s="22"/>
      <c r="N14" s="81">
        <v>0</v>
      </c>
      <c r="O14" s="82">
        <v>0</v>
      </c>
      <c r="P14" s="87">
        <f t="shared" si="6"/>
        <v>0</v>
      </c>
      <c r="Q14" s="19" t="e">
        <f t="shared" si="2"/>
        <v>#DIV/0!</v>
      </c>
      <c r="R14" s="22"/>
      <c r="S14" s="81">
        <v>1</v>
      </c>
      <c r="T14" s="82">
        <v>1</v>
      </c>
      <c r="U14" s="83">
        <f t="shared" si="3"/>
        <v>0</v>
      </c>
      <c r="V14" s="19">
        <v>0</v>
      </c>
      <c r="W14" s="19">
        <v>0</v>
      </c>
      <c r="X14" s="19">
        <v>0</v>
      </c>
      <c r="Y14" s="22"/>
      <c r="Z14" s="42">
        <f t="shared" si="4"/>
        <v>0</v>
      </c>
      <c r="AA14" s="25">
        <f t="shared" si="5"/>
        <v>0</v>
      </c>
    </row>
    <row r="15" spans="1:27" ht="12.75">
      <c r="A15" s="17" t="s">
        <v>17</v>
      </c>
      <c r="B15" s="18" t="s">
        <v>65</v>
      </c>
      <c r="C15" s="20"/>
      <c r="D15" s="81">
        <v>0</v>
      </c>
      <c r="E15" s="82">
        <v>1</v>
      </c>
      <c r="F15" s="87">
        <f t="shared" si="7"/>
        <v>0</v>
      </c>
      <c r="G15" s="19">
        <f t="shared" si="0"/>
        <v>0</v>
      </c>
      <c r="H15" s="21"/>
      <c r="I15" s="81">
        <v>0</v>
      </c>
      <c r="J15" s="82">
        <v>0</v>
      </c>
      <c r="K15" s="87">
        <f t="shared" si="8"/>
        <v>0</v>
      </c>
      <c r="L15" s="19" t="e">
        <f t="shared" si="1"/>
        <v>#DIV/0!</v>
      </c>
      <c r="M15" s="22"/>
      <c r="N15" s="81">
        <v>0</v>
      </c>
      <c r="O15" s="82">
        <v>0</v>
      </c>
      <c r="P15" s="87">
        <f t="shared" si="6"/>
        <v>0</v>
      </c>
      <c r="Q15" s="19" t="e">
        <f t="shared" si="2"/>
        <v>#DIV/0!</v>
      </c>
      <c r="R15" s="22"/>
      <c r="S15" s="81">
        <v>0</v>
      </c>
      <c r="T15" s="82">
        <v>0</v>
      </c>
      <c r="U15" s="83">
        <f t="shared" si="3"/>
        <v>0</v>
      </c>
      <c r="V15" s="19">
        <v>0</v>
      </c>
      <c r="W15" s="19">
        <v>0</v>
      </c>
      <c r="X15" s="19">
        <v>0</v>
      </c>
      <c r="Y15" s="22"/>
      <c r="Z15" s="42">
        <f t="shared" si="4"/>
        <v>0</v>
      </c>
      <c r="AA15" s="25">
        <f t="shared" si="5"/>
        <v>0</v>
      </c>
    </row>
    <row r="16" spans="1:27" ht="12.75">
      <c r="A16" s="17" t="s">
        <v>18</v>
      </c>
      <c r="B16" s="18" t="s">
        <v>65</v>
      </c>
      <c r="C16" s="20"/>
      <c r="D16" s="81">
        <v>2</v>
      </c>
      <c r="E16" s="82">
        <v>6</v>
      </c>
      <c r="F16" s="87">
        <f t="shared" si="7"/>
        <v>33.333333333333336</v>
      </c>
      <c r="G16" s="19">
        <f t="shared" si="0"/>
        <v>33.333333333333336</v>
      </c>
      <c r="H16" s="21"/>
      <c r="I16" s="81">
        <v>5</v>
      </c>
      <c r="J16" s="82">
        <v>10</v>
      </c>
      <c r="K16" s="87">
        <f t="shared" si="8"/>
        <v>50</v>
      </c>
      <c r="L16" s="19">
        <f t="shared" si="1"/>
        <v>50</v>
      </c>
      <c r="M16" s="22"/>
      <c r="N16" s="81">
        <v>0</v>
      </c>
      <c r="O16" s="82">
        <v>3</v>
      </c>
      <c r="P16" s="87">
        <f t="shared" si="6"/>
        <v>0</v>
      </c>
      <c r="Q16" s="19">
        <f t="shared" si="2"/>
        <v>0</v>
      </c>
      <c r="R16" s="22"/>
      <c r="S16" s="81">
        <v>3</v>
      </c>
      <c r="T16" s="82">
        <v>5</v>
      </c>
      <c r="U16" s="83">
        <f t="shared" si="3"/>
        <v>2</v>
      </c>
      <c r="V16" s="19">
        <v>7</v>
      </c>
      <c r="W16" s="19">
        <v>0</v>
      </c>
      <c r="X16" s="19">
        <v>0</v>
      </c>
      <c r="Y16" s="22"/>
      <c r="Z16" s="42">
        <f t="shared" si="4"/>
        <v>9</v>
      </c>
      <c r="AA16" s="25">
        <f t="shared" si="5"/>
        <v>9</v>
      </c>
    </row>
    <row r="17" spans="1:27" ht="12.75">
      <c r="A17" s="17" t="s">
        <v>53</v>
      </c>
      <c r="B17" s="18" t="s">
        <v>65</v>
      </c>
      <c r="C17" s="20"/>
      <c r="D17" s="81">
        <v>1</v>
      </c>
      <c r="E17" s="82">
        <v>3</v>
      </c>
      <c r="F17" s="87">
        <f t="shared" si="7"/>
        <v>33.333333333333336</v>
      </c>
      <c r="G17" s="19">
        <f t="shared" si="0"/>
        <v>33.333333333333336</v>
      </c>
      <c r="H17" s="21"/>
      <c r="I17" s="81">
        <v>0</v>
      </c>
      <c r="J17" s="82">
        <v>0</v>
      </c>
      <c r="K17" s="87">
        <f t="shared" si="8"/>
        <v>0</v>
      </c>
      <c r="L17" s="19" t="e">
        <f t="shared" si="1"/>
        <v>#DIV/0!</v>
      </c>
      <c r="M17" s="22"/>
      <c r="N17" s="81">
        <v>0</v>
      </c>
      <c r="O17" s="82">
        <v>0</v>
      </c>
      <c r="P17" s="87">
        <f t="shared" si="6"/>
        <v>0</v>
      </c>
      <c r="Q17" s="19" t="e">
        <f t="shared" si="2"/>
        <v>#DIV/0!</v>
      </c>
      <c r="R17" s="22"/>
      <c r="S17" s="81">
        <v>1</v>
      </c>
      <c r="T17" s="82">
        <v>1</v>
      </c>
      <c r="U17" s="83">
        <f t="shared" si="3"/>
        <v>0</v>
      </c>
      <c r="V17" s="19">
        <v>0</v>
      </c>
      <c r="W17" s="19">
        <v>0</v>
      </c>
      <c r="X17" s="19">
        <v>0</v>
      </c>
      <c r="Y17" s="22"/>
      <c r="Z17" s="42">
        <f t="shared" si="4"/>
        <v>2</v>
      </c>
      <c r="AA17" s="25">
        <f t="shared" si="5"/>
        <v>2</v>
      </c>
    </row>
    <row r="18" spans="1:27" ht="12.75">
      <c r="A18" s="17" t="s">
        <v>19</v>
      </c>
      <c r="B18" s="18" t="s">
        <v>65</v>
      </c>
      <c r="C18" s="20"/>
      <c r="D18" s="81">
        <v>3</v>
      </c>
      <c r="E18" s="82">
        <v>5</v>
      </c>
      <c r="F18" s="87">
        <f t="shared" si="7"/>
        <v>60</v>
      </c>
      <c r="G18" s="19">
        <f t="shared" si="0"/>
        <v>60</v>
      </c>
      <c r="H18" s="21"/>
      <c r="I18" s="81">
        <v>0</v>
      </c>
      <c r="J18" s="82">
        <v>0</v>
      </c>
      <c r="K18" s="87">
        <f t="shared" si="8"/>
        <v>0</v>
      </c>
      <c r="L18" s="19" t="e">
        <f t="shared" si="1"/>
        <v>#DIV/0!</v>
      </c>
      <c r="M18" s="22"/>
      <c r="N18" s="81">
        <v>0</v>
      </c>
      <c r="O18" s="82">
        <v>0</v>
      </c>
      <c r="P18" s="87">
        <f t="shared" si="6"/>
        <v>0</v>
      </c>
      <c r="Q18" s="19" t="e">
        <f t="shared" si="2"/>
        <v>#DIV/0!</v>
      </c>
      <c r="R18" s="22"/>
      <c r="S18" s="81">
        <v>3</v>
      </c>
      <c r="T18" s="82">
        <v>2</v>
      </c>
      <c r="U18" s="83">
        <f t="shared" si="3"/>
        <v>-1</v>
      </c>
      <c r="V18" s="19">
        <v>4</v>
      </c>
      <c r="W18" s="19">
        <v>0</v>
      </c>
      <c r="X18" s="19">
        <v>0</v>
      </c>
      <c r="Y18" s="22"/>
      <c r="Z18" s="42">
        <f t="shared" si="4"/>
        <v>6</v>
      </c>
      <c r="AA18" s="25">
        <f t="shared" si="5"/>
        <v>6</v>
      </c>
    </row>
    <row r="19" spans="1:27" ht="13.5" thickBot="1">
      <c r="A19" s="53" t="s">
        <v>20</v>
      </c>
      <c r="B19" s="54" t="s">
        <v>66</v>
      </c>
      <c r="C19" s="55"/>
      <c r="D19" s="84">
        <v>0</v>
      </c>
      <c r="E19" s="85">
        <v>0</v>
      </c>
      <c r="F19" s="88">
        <f t="shared" si="7"/>
      </c>
      <c r="G19" s="56">
        <f t="shared" si="0"/>
      </c>
      <c r="H19" s="57"/>
      <c r="I19" s="84">
        <v>0</v>
      </c>
      <c r="J19" s="85">
        <v>0</v>
      </c>
      <c r="K19" s="88">
        <f t="shared" si="8"/>
      </c>
      <c r="L19" s="56">
        <f t="shared" si="1"/>
      </c>
      <c r="M19" s="58"/>
      <c r="N19" s="84">
        <v>0</v>
      </c>
      <c r="O19" s="85">
        <v>0</v>
      </c>
      <c r="P19" s="88">
        <f t="shared" si="6"/>
      </c>
      <c r="Q19" s="56">
        <f t="shared" si="2"/>
      </c>
      <c r="R19" s="58"/>
      <c r="S19" s="84">
        <v>0</v>
      </c>
      <c r="T19" s="85">
        <v>0</v>
      </c>
      <c r="U19" s="96">
        <f t="shared" si="3"/>
        <v>0</v>
      </c>
      <c r="V19" s="56">
        <v>0</v>
      </c>
      <c r="W19" s="56">
        <v>0</v>
      </c>
      <c r="X19" s="56">
        <v>0</v>
      </c>
      <c r="Y19" s="58"/>
      <c r="Z19" s="59">
        <f t="shared" si="4"/>
      </c>
      <c r="AA19" s="25">
        <f t="shared" si="5"/>
        <v>0</v>
      </c>
    </row>
    <row r="20" spans="1:26" ht="12.75">
      <c r="A20" s="23"/>
      <c r="B20" s="24" t="s">
        <v>4</v>
      </c>
      <c r="C20" s="23"/>
      <c r="D20" s="135">
        <f>SUM(D7:D19)</f>
        <v>25</v>
      </c>
      <c r="E20" s="135">
        <f>SUM(E7:E19)</f>
        <v>58</v>
      </c>
      <c r="F20" s="136">
        <f>IF(E20&gt;0,D20*100/E20,0)</f>
        <v>43.10344827586207</v>
      </c>
      <c r="G20" s="23"/>
      <c r="H20" s="9"/>
      <c r="I20" s="135">
        <f>SUM(I7:I19)</f>
        <v>16</v>
      </c>
      <c r="J20" s="135">
        <f>SUM(J7:J19)</f>
        <v>30</v>
      </c>
      <c r="K20" s="136">
        <f>IF(J20&gt;0,I20*100/J20,0)</f>
        <v>53.333333333333336</v>
      </c>
      <c r="L20" s="23"/>
      <c r="M20" s="16"/>
      <c r="N20" s="135">
        <f>SUM(N7:N19)</f>
        <v>0</v>
      </c>
      <c r="O20" s="135">
        <f>SUM(O7:O19)</f>
        <v>5</v>
      </c>
      <c r="P20" s="136">
        <f>IF(O20&gt;0,N20*100/O20,0)</f>
        <v>0</v>
      </c>
      <c r="Q20" s="23"/>
      <c r="R20" s="16"/>
      <c r="S20" s="40">
        <f aca="true" t="shared" si="9" ref="S20:X20">SUM(S7:S19)</f>
        <v>11</v>
      </c>
      <c r="T20" s="40">
        <f t="shared" si="9"/>
        <v>16</v>
      </c>
      <c r="U20" s="40">
        <f t="shared" si="9"/>
        <v>5</v>
      </c>
      <c r="V20" s="40">
        <f t="shared" si="9"/>
        <v>41</v>
      </c>
      <c r="W20" s="40">
        <f t="shared" si="9"/>
        <v>3</v>
      </c>
      <c r="X20" s="40">
        <f t="shared" si="9"/>
        <v>1</v>
      </c>
      <c r="Y20" s="41"/>
      <c r="Z20" s="44">
        <f>SUM(Z7:Z19)</f>
        <v>66</v>
      </c>
    </row>
    <row r="21" spans="1:27" ht="12.75" customHeight="1">
      <c r="A21" s="9"/>
      <c r="B21" s="9"/>
      <c r="C21" s="9"/>
      <c r="D21" s="9"/>
      <c r="E21" s="9"/>
      <c r="F21" s="130"/>
      <c r="G21" s="9"/>
      <c r="H21" s="9"/>
      <c r="I21" s="9"/>
      <c r="J21" s="9"/>
      <c r="K21" s="10"/>
      <c r="L21" s="9"/>
      <c r="M21" s="8"/>
      <c r="N21" s="8"/>
      <c r="O21" s="9"/>
      <c r="P21" s="10"/>
      <c r="Q21" s="9"/>
      <c r="R21" s="8"/>
      <c r="S21" s="9"/>
      <c r="T21" s="9"/>
      <c r="U21" s="9"/>
      <c r="V21" s="9"/>
      <c r="W21" s="9"/>
      <c r="X21" s="9"/>
      <c r="Y21" s="8"/>
      <c r="Z21" s="10"/>
      <c r="AA21" s="9"/>
    </row>
  </sheetData>
  <sheetProtection/>
  <mergeCells count="1">
    <mergeCell ref="B1:E1"/>
  </mergeCells>
  <printOptions/>
  <pageMargins left="0.3937007874015748" right="0.3937007874015748" top="0.7874015748031497" bottom="0.4724409448818898" header="0.35433070866141736" footer="0.2362204724409449"/>
  <pageSetup horizontalDpi="360" verticalDpi="360" orientation="landscape" paperSize="9" r:id="rId1"/>
  <headerFooter alignWithMargins="0">
    <oddHeader>&amp;L&amp;"Lucida Sans,Corsivo"&amp;14POGGIBONSI BASKET - under 14 Elite&amp;R&amp;"Lucida Sans,Corsivo"&amp;12Campionato 2013-2014</oddHeader>
    <oddFooter>&amp;L&amp;F - &amp;D &amp;T&amp;R&amp;A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selection activeCell="A2" sqref="A2:D2"/>
    </sheetView>
  </sheetViews>
  <sheetFormatPr defaultColWidth="8.8515625" defaultRowHeight="12.75"/>
  <cols>
    <col min="1" max="1" width="22.8515625" style="6" customWidth="1"/>
    <col min="2" max="2" width="4.7109375" style="6" customWidth="1"/>
    <col min="3" max="3" width="2.7109375" style="6" customWidth="1"/>
    <col min="4" max="5" width="4.7109375" style="6" customWidth="1"/>
    <col min="6" max="6" width="4.7109375" style="2" customWidth="1"/>
    <col min="7" max="7" width="4.7109375" style="6" hidden="1" customWidth="1"/>
    <col min="8" max="8" width="2.7109375" style="6" customWidth="1"/>
    <col min="9" max="10" width="4.7109375" style="6" customWidth="1"/>
    <col min="11" max="11" width="4.7109375" style="2" customWidth="1"/>
    <col min="12" max="12" width="4.7109375" style="6" hidden="1" customWidth="1"/>
    <col min="13" max="13" width="2.7109375" style="7" customWidth="1"/>
    <col min="14" max="14" width="4.7109375" style="7" customWidth="1"/>
    <col min="15" max="15" width="4.7109375" style="6" customWidth="1"/>
    <col min="16" max="16" width="4.7109375" style="2" customWidth="1"/>
    <col min="17" max="17" width="4.7109375" style="6" hidden="1" customWidth="1"/>
    <col min="18" max="18" width="2.7109375" style="7" customWidth="1"/>
    <col min="19" max="24" width="4.7109375" style="6" customWidth="1"/>
    <col min="25" max="25" width="2.7109375" style="7" customWidth="1"/>
    <col min="26" max="26" width="7.8515625" style="2" customWidth="1"/>
    <col min="27" max="27" width="4.28125" style="6" hidden="1" customWidth="1"/>
    <col min="28" max="16384" width="8.8515625" style="6" customWidth="1"/>
  </cols>
  <sheetData>
    <row r="1" spans="1:28" ht="14.25" customHeight="1" thickBot="1">
      <c r="A1" s="62" t="s">
        <v>22</v>
      </c>
      <c r="B1" s="143">
        <v>41686</v>
      </c>
      <c r="C1" s="143"/>
      <c r="D1" s="143"/>
      <c r="E1" s="143"/>
      <c r="F1" s="63"/>
      <c r="G1" s="64"/>
      <c r="H1" s="64"/>
      <c r="I1" s="65"/>
      <c r="J1" s="65"/>
      <c r="K1" s="66"/>
      <c r="L1" s="65"/>
      <c r="M1" s="65"/>
      <c r="N1" s="65"/>
      <c r="O1" s="65"/>
      <c r="P1" s="66"/>
      <c r="Q1" s="65"/>
      <c r="R1" s="65"/>
      <c r="S1" s="65"/>
      <c r="T1" s="65"/>
      <c r="U1" s="65"/>
      <c r="V1" s="65"/>
      <c r="W1" s="65"/>
      <c r="X1" s="65"/>
      <c r="Y1" s="65"/>
      <c r="Z1" s="60"/>
      <c r="AA1" s="7"/>
      <c r="AB1" s="7"/>
    </row>
    <row r="2" spans="1:27" s="13" customFormat="1" ht="26.25" customHeight="1">
      <c r="A2" s="45" t="s">
        <v>24</v>
      </c>
      <c r="B2" s="46"/>
      <c r="C2" s="46"/>
      <c r="D2" s="46" t="s">
        <v>55</v>
      </c>
      <c r="E2" s="46"/>
      <c r="F2" s="47"/>
      <c r="G2" s="48"/>
      <c r="H2" s="48"/>
      <c r="I2" s="48"/>
      <c r="J2" s="48"/>
      <c r="K2" s="49"/>
      <c r="L2" s="50"/>
      <c r="M2" s="50"/>
      <c r="N2" s="51" t="s">
        <v>97</v>
      </c>
      <c r="O2" s="48"/>
      <c r="P2" s="49"/>
      <c r="Q2" s="50"/>
      <c r="R2" s="51"/>
      <c r="S2" s="50"/>
      <c r="T2" s="50"/>
      <c r="U2" s="50"/>
      <c r="V2" s="52" t="s">
        <v>10</v>
      </c>
      <c r="W2" s="52"/>
      <c r="X2" s="52"/>
      <c r="Y2" s="52"/>
      <c r="Z2" s="137">
        <v>7</v>
      </c>
      <c r="AA2" s="12"/>
    </row>
    <row r="3" spans="1:27" s="13" customFormat="1" ht="19.5" customHeight="1" thickBot="1">
      <c r="A3" s="97" t="s">
        <v>1</v>
      </c>
      <c r="B3" s="129" t="s">
        <v>96</v>
      </c>
      <c r="C3" s="98"/>
      <c r="D3" s="98"/>
      <c r="E3" s="98"/>
      <c r="F3" s="99"/>
      <c r="G3" s="100"/>
      <c r="H3" s="101"/>
      <c r="I3" s="101"/>
      <c r="J3" s="101"/>
      <c r="K3" s="102"/>
      <c r="L3" s="101"/>
      <c r="M3" s="101"/>
      <c r="N3" s="101"/>
      <c r="O3" s="101"/>
      <c r="P3" s="102"/>
      <c r="Q3" s="101"/>
      <c r="R3" s="101"/>
      <c r="S3" s="101"/>
      <c r="T3" s="101"/>
      <c r="U3" s="101"/>
      <c r="V3" s="101"/>
      <c r="W3" s="101"/>
      <c r="X3" s="101"/>
      <c r="Y3" s="101"/>
      <c r="Z3" s="103"/>
      <c r="AA3" s="12"/>
    </row>
    <row r="4" spans="1:27" ht="14.25" customHeight="1">
      <c r="A4" s="61"/>
      <c r="B4" s="61"/>
      <c r="C4" s="61"/>
      <c r="D4" s="61"/>
      <c r="E4" s="61"/>
      <c r="F4" s="43"/>
      <c r="G4" s="61"/>
      <c r="H4" s="61"/>
      <c r="I4" s="61"/>
      <c r="J4" s="61"/>
      <c r="K4" s="43"/>
      <c r="L4" s="61"/>
      <c r="M4" s="61"/>
      <c r="N4" s="61"/>
      <c r="O4" s="61"/>
      <c r="P4" s="43"/>
      <c r="Q4" s="61"/>
      <c r="R4" s="61"/>
      <c r="S4" s="61"/>
      <c r="T4" s="61"/>
      <c r="U4" s="61"/>
      <c r="V4" s="61"/>
      <c r="W4" s="61"/>
      <c r="X4" s="61"/>
      <c r="Y4" s="61"/>
      <c r="Z4" s="43"/>
      <c r="AA4" s="12"/>
    </row>
    <row r="5" spans="1:27" ht="12.75">
      <c r="A5" s="7"/>
      <c r="B5" s="7"/>
      <c r="C5" s="7"/>
      <c r="D5" s="1" t="s">
        <v>40</v>
      </c>
      <c r="E5" s="1"/>
      <c r="F5" s="3"/>
      <c r="G5" s="1"/>
      <c r="H5" s="7"/>
      <c r="I5" s="1" t="s">
        <v>42</v>
      </c>
      <c r="J5" s="1"/>
      <c r="K5" s="3"/>
      <c r="L5" s="1"/>
      <c r="M5" s="11"/>
      <c r="N5" s="1" t="s">
        <v>41</v>
      </c>
      <c r="O5" s="1"/>
      <c r="P5" s="3"/>
      <c r="Q5" s="1"/>
      <c r="R5" s="11"/>
      <c r="S5" s="11"/>
      <c r="T5" s="11"/>
      <c r="U5" s="11"/>
      <c r="V5" s="11"/>
      <c r="W5" s="11"/>
      <c r="X5" s="11"/>
      <c r="Y5" s="11"/>
      <c r="Z5" s="11"/>
      <c r="AA5" s="12"/>
    </row>
    <row r="6" spans="1:27" s="110" customFormat="1" ht="24.75" customHeight="1" thickBot="1">
      <c r="A6" s="108"/>
      <c r="B6" s="111" t="s">
        <v>44</v>
      </c>
      <c r="C6" s="111"/>
      <c r="D6" s="111" t="s">
        <v>29</v>
      </c>
      <c r="E6" s="111" t="s">
        <v>5</v>
      </c>
      <c r="F6" s="107" t="s">
        <v>0</v>
      </c>
      <c r="G6" s="111"/>
      <c r="H6" s="109"/>
      <c r="I6" s="111" t="s">
        <v>29</v>
      </c>
      <c r="J6" s="111" t="s">
        <v>5</v>
      </c>
      <c r="K6" s="107" t="s">
        <v>0</v>
      </c>
      <c r="L6" s="111"/>
      <c r="M6" s="111"/>
      <c r="N6" s="111" t="s">
        <v>29</v>
      </c>
      <c r="O6" s="111" t="s">
        <v>5</v>
      </c>
      <c r="P6" s="107" t="s">
        <v>0</v>
      </c>
      <c r="Q6" s="111"/>
      <c r="R6" s="111"/>
      <c r="S6" s="107" t="s">
        <v>30</v>
      </c>
      <c r="T6" s="107" t="s">
        <v>43</v>
      </c>
      <c r="U6" s="107" t="s">
        <v>32</v>
      </c>
      <c r="V6" s="107" t="s">
        <v>33</v>
      </c>
      <c r="W6" s="107" t="s">
        <v>34</v>
      </c>
      <c r="X6" s="107" t="s">
        <v>35</v>
      </c>
      <c r="Y6" s="107"/>
      <c r="Z6" s="107" t="s">
        <v>2</v>
      </c>
      <c r="AA6" s="109"/>
    </row>
    <row r="7" spans="1:27" ht="12.75">
      <c r="A7" s="67" t="s">
        <v>13</v>
      </c>
      <c r="B7" s="68" t="s">
        <v>65</v>
      </c>
      <c r="C7" s="69"/>
      <c r="D7" s="70">
        <v>0</v>
      </c>
      <c r="E7" s="70">
        <v>3</v>
      </c>
      <c r="F7" s="71">
        <f>IF(ISERROR(G7),0,G7)</f>
        <v>0</v>
      </c>
      <c r="G7" s="70">
        <f>IF(B7="x",(D7*100)/E7,"")</f>
        <v>0</v>
      </c>
      <c r="H7" s="69"/>
      <c r="I7" s="78">
        <v>1</v>
      </c>
      <c r="J7" s="79">
        <v>2</v>
      </c>
      <c r="K7" s="86">
        <f>IF(ISERROR(L7),0,L7)</f>
        <v>50</v>
      </c>
      <c r="L7" s="70">
        <f>IF(B7="x",(I7*100)/J7,"")</f>
        <v>50</v>
      </c>
      <c r="M7" s="69"/>
      <c r="N7" s="78">
        <v>0</v>
      </c>
      <c r="O7" s="79">
        <v>0</v>
      </c>
      <c r="P7" s="86">
        <f>IF(ISERROR(Q7),0,Q7)</f>
        <v>0</v>
      </c>
      <c r="Q7" s="70" t="e">
        <f>IF(B7="x",(N7*100)/O7,"")</f>
        <v>#DIV/0!</v>
      </c>
      <c r="R7" s="69"/>
      <c r="S7" s="78">
        <v>1</v>
      </c>
      <c r="T7" s="79">
        <v>0</v>
      </c>
      <c r="U7" s="80">
        <f>IF(S7&lt;&gt;"",T7-S7,"")</f>
        <v>-1</v>
      </c>
      <c r="V7" s="70">
        <v>0</v>
      </c>
      <c r="W7" s="70">
        <v>0</v>
      </c>
      <c r="X7" s="70">
        <v>0</v>
      </c>
      <c r="Y7" s="69"/>
      <c r="Z7" s="72">
        <f>IF(B7="x",(D7*2)+I7+(N7*3),"")</f>
        <v>1</v>
      </c>
      <c r="AA7" s="25">
        <f>IF(Z7="",0,Z7)</f>
        <v>1</v>
      </c>
    </row>
    <row r="8" spans="1:27" ht="12.75">
      <c r="A8" s="17" t="s">
        <v>28</v>
      </c>
      <c r="B8" s="18" t="s">
        <v>65</v>
      </c>
      <c r="C8" s="20"/>
      <c r="D8" s="81">
        <v>3</v>
      </c>
      <c r="E8" s="82">
        <v>4</v>
      </c>
      <c r="F8" s="87">
        <f>IF(ISERROR(G8),0,G8)</f>
        <v>75</v>
      </c>
      <c r="G8" s="19">
        <f aca="true" t="shared" si="0" ref="G8:G19">IF(B8="x",(D8*100)/E8,"")</f>
        <v>75</v>
      </c>
      <c r="H8" s="21"/>
      <c r="I8" s="81">
        <v>2</v>
      </c>
      <c r="J8" s="82">
        <v>2</v>
      </c>
      <c r="K8" s="87">
        <f>IF(ISERROR(L8),0,L8)</f>
        <v>100</v>
      </c>
      <c r="L8" s="19">
        <f aca="true" t="shared" si="1" ref="L8:L19">IF(B8="x",(I8*100)/J8,"")</f>
        <v>100</v>
      </c>
      <c r="M8" s="22"/>
      <c r="N8" s="81">
        <v>0</v>
      </c>
      <c r="O8" s="82">
        <v>2</v>
      </c>
      <c r="P8" s="87">
        <f>IF(ISERROR(Q8),0,Q8)</f>
        <v>0</v>
      </c>
      <c r="Q8" s="19">
        <f aca="true" t="shared" si="2" ref="Q8:Q19">IF(B8="x",(N8*100)/O8,"")</f>
        <v>0</v>
      </c>
      <c r="R8" s="22"/>
      <c r="S8" s="81">
        <v>2</v>
      </c>
      <c r="T8" s="82">
        <v>4</v>
      </c>
      <c r="U8" s="83">
        <f aca="true" t="shared" si="3" ref="U8:U19">IF(S8&lt;&gt;"",T8-S8,"")</f>
        <v>2</v>
      </c>
      <c r="V8" s="19">
        <v>3</v>
      </c>
      <c r="W8" s="19">
        <v>1</v>
      </c>
      <c r="X8" s="19">
        <v>1</v>
      </c>
      <c r="Y8" s="22"/>
      <c r="Z8" s="42">
        <f aca="true" t="shared" si="4" ref="Z8:Z19">IF(B8="x",(D8*2)+I8+(N8*3),"")</f>
        <v>8</v>
      </c>
      <c r="AA8" s="25">
        <f aca="true" t="shared" si="5" ref="AA8:AA19">IF(Z8="",0,Z8)</f>
        <v>8</v>
      </c>
    </row>
    <row r="9" spans="1:27" ht="12.75">
      <c r="A9" s="17" t="s">
        <v>14</v>
      </c>
      <c r="B9" s="18" t="s">
        <v>65</v>
      </c>
      <c r="C9" s="20"/>
      <c r="D9" s="81">
        <v>0</v>
      </c>
      <c r="E9" s="82">
        <v>0</v>
      </c>
      <c r="F9" s="87">
        <f>IF(ISERROR(G9),0,G9)</f>
        <v>0</v>
      </c>
      <c r="G9" s="19" t="e">
        <f t="shared" si="0"/>
        <v>#DIV/0!</v>
      </c>
      <c r="H9" s="21"/>
      <c r="I9" s="81">
        <v>0</v>
      </c>
      <c r="J9" s="82">
        <v>0</v>
      </c>
      <c r="K9" s="87">
        <f>IF(ISERROR(L9),0,L9)</f>
        <v>0</v>
      </c>
      <c r="L9" s="19" t="e">
        <f t="shared" si="1"/>
        <v>#DIV/0!</v>
      </c>
      <c r="M9" s="22"/>
      <c r="N9" s="81">
        <v>0</v>
      </c>
      <c r="O9" s="82">
        <v>0</v>
      </c>
      <c r="P9" s="87">
        <f>IF(ISERROR(Q9),0,Q9)</f>
        <v>0</v>
      </c>
      <c r="Q9" s="19" t="e">
        <f t="shared" si="2"/>
        <v>#DIV/0!</v>
      </c>
      <c r="R9" s="22"/>
      <c r="S9" s="81">
        <v>1</v>
      </c>
      <c r="T9" s="82">
        <v>0</v>
      </c>
      <c r="U9" s="83">
        <f t="shared" si="3"/>
        <v>-1</v>
      </c>
      <c r="V9" s="19">
        <v>0</v>
      </c>
      <c r="W9" s="19">
        <v>0</v>
      </c>
      <c r="X9" s="19">
        <v>0</v>
      </c>
      <c r="Y9" s="22"/>
      <c r="Z9" s="42">
        <f t="shared" si="4"/>
        <v>0</v>
      </c>
      <c r="AA9" s="25">
        <f t="shared" si="5"/>
        <v>0</v>
      </c>
    </row>
    <row r="10" spans="1:27" ht="12.75">
      <c r="A10" s="17" t="s">
        <v>15</v>
      </c>
      <c r="B10" s="18" t="s">
        <v>65</v>
      </c>
      <c r="C10" s="20"/>
      <c r="D10" s="81">
        <v>11</v>
      </c>
      <c r="E10" s="82">
        <v>27</v>
      </c>
      <c r="F10" s="87">
        <f>IF(ISERROR(G10),0,G10)</f>
        <v>40.74074074074074</v>
      </c>
      <c r="G10" s="19">
        <f>IF(B10="x",(D10*100)/E10,"")</f>
        <v>40.74074074074074</v>
      </c>
      <c r="H10" s="21"/>
      <c r="I10" s="81">
        <v>12</v>
      </c>
      <c r="J10" s="82">
        <v>20</v>
      </c>
      <c r="K10" s="87">
        <f>IF(ISERROR(L10),0,L10)</f>
        <v>60</v>
      </c>
      <c r="L10" s="19">
        <f t="shared" si="1"/>
        <v>60</v>
      </c>
      <c r="M10" s="22"/>
      <c r="N10" s="81">
        <v>0</v>
      </c>
      <c r="O10" s="82">
        <v>1</v>
      </c>
      <c r="P10" s="87">
        <f aca="true" t="shared" si="6" ref="P10:P19">IF(ISERROR(Q10),0,Q10)</f>
        <v>0</v>
      </c>
      <c r="Q10" s="19">
        <f t="shared" si="2"/>
        <v>0</v>
      </c>
      <c r="R10" s="22"/>
      <c r="S10" s="81">
        <v>5</v>
      </c>
      <c r="T10" s="82">
        <v>5</v>
      </c>
      <c r="U10" s="83">
        <f t="shared" si="3"/>
        <v>0</v>
      </c>
      <c r="V10" s="19">
        <v>17</v>
      </c>
      <c r="W10" s="19">
        <v>0</v>
      </c>
      <c r="X10" s="19">
        <v>1</v>
      </c>
      <c r="Y10" s="22"/>
      <c r="Z10" s="42">
        <f t="shared" si="4"/>
        <v>34</v>
      </c>
      <c r="AA10" s="25">
        <f t="shared" si="5"/>
        <v>34</v>
      </c>
    </row>
    <row r="11" spans="1:27" ht="12.75">
      <c r="A11" s="17" t="s">
        <v>52</v>
      </c>
      <c r="B11" s="18" t="s">
        <v>65</v>
      </c>
      <c r="C11" s="20"/>
      <c r="D11" s="81">
        <v>2</v>
      </c>
      <c r="E11" s="82">
        <v>2</v>
      </c>
      <c r="F11" s="87">
        <f aca="true" t="shared" si="7" ref="F11:F19">IF(ISERROR(G11),0,G11)</f>
        <v>100</v>
      </c>
      <c r="G11" s="19">
        <f t="shared" si="0"/>
        <v>100</v>
      </c>
      <c r="H11" s="21"/>
      <c r="I11" s="81">
        <v>0</v>
      </c>
      <c r="J11" s="82">
        <v>0</v>
      </c>
      <c r="K11" s="87">
        <f aca="true" t="shared" si="8" ref="K11:K19">IF(ISERROR(L11),0,L11)</f>
        <v>0</v>
      </c>
      <c r="L11" s="19" t="e">
        <f t="shared" si="1"/>
        <v>#DIV/0!</v>
      </c>
      <c r="M11" s="22"/>
      <c r="N11" s="81">
        <v>0</v>
      </c>
      <c r="O11" s="82">
        <v>0</v>
      </c>
      <c r="P11" s="87">
        <f t="shared" si="6"/>
        <v>0</v>
      </c>
      <c r="Q11" s="19" t="e">
        <f t="shared" si="2"/>
        <v>#DIV/0!</v>
      </c>
      <c r="R11" s="22"/>
      <c r="S11" s="81">
        <v>1</v>
      </c>
      <c r="T11" s="82">
        <v>0</v>
      </c>
      <c r="U11" s="83">
        <f t="shared" si="3"/>
        <v>-1</v>
      </c>
      <c r="V11" s="19">
        <v>5</v>
      </c>
      <c r="W11" s="19">
        <v>1</v>
      </c>
      <c r="X11" s="19">
        <v>0</v>
      </c>
      <c r="Y11" s="22"/>
      <c r="Z11" s="42">
        <f t="shared" si="4"/>
        <v>4</v>
      </c>
      <c r="AA11" s="25">
        <f t="shared" si="5"/>
        <v>4</v>
      </c>
    </row>
    <row r="12" spans="1:27" ht="12.75" hidden="1">
      <c r="A12" s="17" t="s">
        <v>21</v>
      </c>
      <c r="B12" s="18"/>
      <c r="C12" s="20"/>
      <c r="D12" s="81">
        <v>0</v>
      </c>
      <c r="E12" s="82">
        <v>0</v>
      </c>
      <c r="F12" s="87">
        <f>IF(ISERROR(G12),0,G12)</f>
      </c>
      <c r="G12" s="19">
        <f>IF(B12="x",(D12*100)/E12,"")</f>
      </c>
      <c r="H12" s="21"/>
      <c r="I12" s="81">
        <v>0</v>
      </c>
      <c r="J12" s="82">
        <v>0</v>
      </c>
      <c r="K12" s="87">
        <f>IF(ISERROR(L12),0,L12)</f>
      </c>
      <c r="L12" s="19">
        <f>IF(B12="x",(I12*100)/J12,"")</f>
      </c>
      <c r="M12" s="22"/>
      <c r="N12" s="81">
        <v>0</v>
      </c>
      <c r="O12" s="82">
        <v>0</v>
      </c>
      <c r="P12" s="87">
        <f>IF(ISERROR(Q12),0,Q12)</f>
      </c>
      <c r="Q12" s="19">
        <f>IF(B12="x",(N12*100)/O12,"")</f>
      </c>
      <c r="R12" s="22"/>
      <c r="S12" s="81">
        <v>0</v>
      </c>
      <c r="T12" s="82">
        <v>0</v>
      </c>
      <c r="U12" s="83">
        <f>IF(S12&lt;&gt;"",T12-S12,"")</f>
        <v>0</v>
      </c>
      <c r="V12" s="19">
        <v>0</v>
      </c>
      <c r="W12" s="19">
        <v>0</v>
      </c>
      <c r="X12" s="19">
        <v>0</v>
      </c>
      <c r="Y12" s="22"/>
      <c r="Z12" s="42">
        <f>IF(B12="x",(D12*2)+I12+(N12*3),"")</f>
      </c>
      <c r="AA12" s="25">
        <f>IF(Z12="",0,Z12)</f>
        <v>0</v>
      </c>
    </row>
    <row r="13" spans="1:27" ht="12.75">
      <c r="A13" s="17" t="s">
        <v>27</v>
      </c>
      <c r="B13" s="18" t="s">
        <v>65</v>
      </c>
      <c r="C13" s="20"/>
      <c r="D13" s="81">
        <v>0</v>
      </c>
      <c r="E13" s="82">
        <v>1</v>
      </c>
      <c r="F13" s="87">
        <f t="shared" si="7"/>
        <v>0</v>
      </c>
      <c r="G13" s="19">
        <f t="shared" si="0"/>
        <v>0</v>
      </c>
      <c r="H13" s="21"/>
      <c r="I13" s="81">
        <v>0</v>
      </c>
      <c r="J13" s="82">
        <v>0</v>
      </c>
      <c r="K13" s="87">
        <f t="shared" si="8"/>
        <v>0</v>
      </c>
      <c r="L13" s="19" t="e">
        <f t="shared" si="1"/>
        <v>#DIV/0!</v>
      </c>
      <c r="M13" s="22"/>
      <c r="N13" s="81">
        <v>0</v>
      </c>
      <c r="O13" s="82">
        <v>0</v>
      </c>
      <c r="P13" s="87">
        <f t="shared" si="6"/>
        <v>0</v>
      </c>
      <c r="Q13" s="19" t="e">
        <f t="shared" si="2"/>
        <v>#DIV/0!</v>
      </c>
      <c r="R13" s="22"/>
      <c r="S13" s="81">
        <v>1</v>
      </c>
      <c r="T13" s="82">
        <v>1</v>
      </c>
      <c r="U13" s="83">
        <f t="shared" si="3"/>
        <v>0</v>
      </c>
      <c r="V13" s="19">
        <v>0</v>
      </c>
      <c r="W13" s="19">
        <v>0</v>
      </c>
      <c r="X13" s="19">
        <v>0</v>
      </c>
      <c r="Y13" s="22"/>
      <c r="Z13" s="42">
        <f t="shared" si="4"/>
        <v>0</v>
      </c>
      <c r="AA13" s="25">
        <f t="shared" si="5"/>
        <v>0</v>
      </c>
    </row>
    <row r="14" spans="1:27" ht="12.75">
      <c r="A14" s="17" t="s">
        <v>16</v>
      </c>
      <c r="B14" s="18" t="s">
        <v>65</v>
      </c>
      <c r="C14" s="20"/>
      <c r="D14" s="81">
        <v>0</v>
      </c>
      <c r="E14" s="82">
        <v>3</v>
      </c>
      <c r="F14" s="87">
        <f>IF(ISERROR(G14),0,G14)</f>
        <v>0</v>
      </c>
      <c r="G14" s="19">
        <f>IF(B14="x",(D14*100)/E14,"")</f>
        <v>0</v>
      </c>
      <c r="H14" s="21"/>
      <c r="I14" s="81">
        <v>0</v>
      </c>
      <c r="J14" s="82">
        <v>0</v>
      </c>
      <c r="K14" s="87">
        <f>IF(ISERROR(L14),0,L14)</f>
        <v>0</v>
      </c>
      <c r="L14" s="19" t="e">
        <f t="shared" si="1"/>
        <v>#DIV/0!</v>
      </c>
      <c r="M14" s="22"/>
      <c r="N14" s="81">
        <v>0</v>
      </c>
      <c r="O14" s="82">
        <v>0</v>
      </c>
      <c r="P14" s="87">
        <f t="shared" si="6"/>
        <v>0</v>
      </c>
      <c r="Q14" s="19" t="e">
        <f t="shared" si="2"/>
        <v>#DIV/0!</v>
      </c>
      <c r="R14" s="22"/>
      <c r="S14" s="81">
        <v>1</v>
      </c>
      <c r="T14" s="82">
        <v>1</v>
      </c>
      <c r="U14" s="83">
        <f t="shared" si="3"/>
        <v>0</v>
      </c>
      <c r="V14" s="19">
        <v>2</v>
      </c>
      <c r="W14" s="19">
        <v>0</v>
      </c>
      <c r="X14" s="19">
        <v>0</v>
      </c>
      <c r="Y14" s="22"/>
      <c r="Z14" s="42">
        <f t="shared" si="4"/>
        <v>0</v>
      </c>
      <c r="AA14" s="25">
        <f t="shared" si="5"/>
        <v>0</v>
      </c>
    </row>
    <row r="15" spans="1:27" ht="12.75">
      <c r="A15" s="17" t="s">
        <v>17</v>
      </c>
      <c r="B15" s="18" t="s">
        <v>65</v>
      </c>
      <c r="C15" s="20"/>
      <c r="D15" s="81">
        <v>1</v>
      </c>
      <c r="E15" s="82">
        <v>4</v>
      </c>
      <c r="F15" s="87">
        <f t="shared" si="7"/>
        <v>25</v>
      </c>
      <c r="G15" s="19">
        <f t="shared" si="0"/>
        <v>25</v>
      </c>
      <c r="H15" s="21"/>
      <c r="I15" s="81">
        <v>0</v>
      </c>
      <c r="J15" s="82">
        <v>0</v>
      </c>
      <c r="K15" s="87">
        <f t="shared" si="8"/>
        <v>0</v>
      </c>
      <c r="L15" s="19" t="e">
        <f t="shared" si="1"/>
        <v>#DIV/0!</v>
      </c>
      <c r="M15" s="22"/>
      <c r="N15" s="81">
        <v>0</v>
      </c>
      <c r="O15" s="82">
        <v>0</v>
      </c>
      <c r="P15" s="87">
        <f t="shared" si="6"/>
        <v>0</v>
      </c>
      <c r="Q15" s="19" t="e">
        <f t="shared" si="2"/>
        <v>#DIV/0!</v>
      </c>
      <c r="R15" s="22"/>
      <c r="S15" s="81">
        <v>1</v>
      </c>
      <c r="T15" s="82">
        <v>0</v>
      </c>
      <c r="U15" s="83">
        <f t="shared" si="3"/>
        <v>-1</v>
      </c>
      <c r="V15" s="19">
        <v>0</v>
      </c>
      <c r="W15" s="19">
        <v>0</v>
      </c>
      <c r="X15" s="19">
        <v>0</v>
      </c>
      <c r="Y15" s="22"/>
      <c r="Z15" s="42">
        <f t="shared" si="4"/>
        <v>2</v>
      </c>
      <c r="AA15" s="25">
        <f t="shared" si="5"/>
        <v>2</v>
      </c>
    </row>
    <row r="16" spans="1:27" ht="12.75">
      <c r="A16" s="17" t="s">
        <v>18</v>
      </c>
      <c r="B16" s="18" t="s">
        <v>65</v>
      </c>
      <c r="C16" s="20"/>
      <c r="D16" s="81">
        <v>4</v>
      </c>
      <c r="E16" s="82">
        <v>13</v>
      </c>
      <c r="F16" s="87">
        <f t="shared" si="7"/>
        <v>30.76923076923077</v>
      </c>
      <c r="G16" s="19">
        <f t="shared" si="0"/>
        <v>30.76923076923077</v>
      </c>
      <c r="H16" s="21"/>
      <c r="I16" s="81">
        <v>1</v>
      </c>
      <c r="J16" s="82">
        <v>2</v>
      </c>
      <c r="K16" s="87">
        <f t="shared" si="8"/>
        <v>50</v>
      </c>
      <c r="L16" s="19">
        <f t="shared" si="1"/>
        <v>50</v>
      </c>
      <c r="M16" s="22"/>
      <c r="N16" s="81">
        <v>0</v>
      </c>
      <c r="O16" s="82">
        <v>3</v>
      </c>
      <c r="P16" s="87">
        <f t="shared" si="6"/>
        <v>0</v>
      </c>
      <c r="Q16" s="19">
        <f t="shared" si="2"/>
        <v>0</v>
      </c>
      <c r="R16" s="22"/>
      <c r="S16" s="81">
        <v>1</v>
      </c>
      <c r="T16" s="82">
        <v>3</v>
      </c>
      <c r="U16" s="83">
        <f t="shared" si="3"/>
        <v>2</v>
      </c>
      <c r="V16" s="19">
        <v>7</v>
      </c>
      <c r="W16" s="19">
        <v>0</v>
      </c>
      <c r="X16" s="19">
        <v>0</v>
      </c>
      <c r="Y16" s="22"/>
      <c r="Z16" s="42">
        <f t="shared" si="4"/>
        <v>9</v>
      </c>
      <c r="AA16" s="25">
        <f t="shared" si="5"/>
        <v>9</v>
      </c>
    </row>
    <row r="17" spans="1:27" ht="12.75">
      <c r="A17" s="17" t="s">
        <v>53</v>
      </c>
      <c r="B17" s="18" t="s">
        <v>65</v>
      </c>
      <c r="C17" s="20"/>
      <c r="D17" s="81">
        <v>1</v>
      </c>
      <c r="E17" s="82">
        <v>1</v>
      </c>
      <c r="F17" s="87">
        <f t="shared" si="7"/>
        <v>100</v>
      </c>
      <c r="G17" s="19">
        <f t="shared" si="0"/>
        <v>100</v>
      </c>
      <c r="H17" s="21"/>
      <c r="I17" s="81">
        <v>0</v>
      </c>
      <c r="J17" s="82">
        <v>0</v>
      </c>
      <c r="K17" s="87">
        <f t="shared" si="8"/>
        <v>0</v>
      </c>
      <c r="L17" s="19" t="e">
        <f t="shared" si="1"/>
        <v>#DIV/0!</v>
      </c>
      <c r="M17" s="22"/>
      <c r="N17" s="81">
        <v>0</v>
      </c>
      <c r="O17" s="82">
        <v>0</v>
      </c>
      <c r="P17" s="87">
        <f t="shared" si="6"/>
        <v>0</v>
      </c>
      <c r="Q17" s="19" t="e">
        <f t="shared" si="2"/>
        <v>#DIV/0!</v>
      </c>
      <c r="R17" s="22"/>
      <c r="S17" s="81">
        <v>0</v>
      </c>
      <c r="T17" s="82">
        <v>1</v>
      </c>
      <c r="U17" s="83">
        <f t="shared" si="3"/>
        <v>1</v>
      </c>
      <c r="V17" s="19">
        <v>0</v>
      </c>
      <c r="W17" s="19">
        <v>0</v>
      </c>
      <c r="X17" s="19">
        <v>0</v>
      </c>
      <c r="Y17" s="22"/>
      <c r="Z17" s="42">
        <f t="shared" si="4"/>
        <v>2</v>
      </c>
      <c r="AA17" s="25">
        <f t="shared" si="5"/>
        <v>2</v>
      </c>
    </row>
    <row r="18" spans="1:27" ht="12.75">
      <c r="A18" s="17" t="s">
        <v>19</v>
      </c>
      <c r="B18" s="18" t="s">
        <v>65</v>
      </c>
      <c r="C18" s="20"/>
      <c r="D18" s="81">
        <v>2</v>
      </c>
      <c r="E18" s="82">
        <v>6</v>
      </c>
      <c r="F18" s="87">
        <f t="shared" si="7"/>
        <v>33.333333333333336</v>
      </c>
      <c r="G18" s="19">
        <f t="shared" si="0"/>
        <v>33.333333333333336</v>
      </c>
      <c r="H18" s="21"/>
      <c r="I18" s="81">
        <v>0</v>
      </c>
      <c r="J18" s="82">
        <v>0</v>
      </c>
      <c r="K18" s="87">
        <f t="shared" si="8"/>
        <v>0</v>
      </c>
      <c r="L18" s="19" t="e">
        <f t="shared" si="1"/>
        <v>#DIV/0!</v>
      </c>
      <c r="M18" s="22"/>
      <c r="N18" s="81">
        <v>0</v>
      </c>
      <c r="O18" s="82">
        <v>0</v>
      </c>
      <c r="P18" s="87">
        <f t="shared" si="6"/>
        <v>0</v>
      </c>
      <c r="Q18" s="19" t="e">
        <f t="shared" si="2"/>
        <v>#DIV/0!</v>
      </c>
      <c r="R18" s="22"/>
      <c r="S18" s="81">
        <v>2</v>
      </c>
      <c r="T18" s="82">
        <v>6</v>
      </c>
      <c r="U18" s="83">
        <f t="shared" si="3"/>
        <v>4</v>
      </c>
      <c r="V18" s="19">
        <v>3</v>
      </c>
      <c r="W18" s="19">
        <v>0</v>
      </c>
      <c r="X18" s="19">
        <v>2</v>
      </c>
      <c r="Y18" s="22"/>
      <c r="Z18" s="42">
        <f t="shared" si="4"/>
        <v>4</v>
      </c>
      <c r="AA18" s="25">
        <f t="shared" si="5"/>
        <v>4</v>
      </c>
    </row>
    <row r="19" spans="1:27" ht="13.5" thickBot="1">
      <c r="A19" s="53" t="s">
        <v>20</v>
      </c>
      <c r="B19" s="54"/>
      <c r="C19" s="55"/>
      <c r="D19" s="84"/>
      <c r="E19" s="85"/>
      <c r="F19" s="88">
        <f t="shared" si="7"/>
      </c>
      <c r="G19" s="56">
        <f t="shared" si="0"/>
      </c>
      <c r="H19" s="57"/>
      <c r="I19" s="84"/>
      <c r="J19" s="85"/>
      <c r="K19" s="88">
        <f t="shared" si="8"/>
      </c>
      <c r="L19" s="56">
        <f t="shared" si="1"/>
      </c>
      <c r="M19" s="58"/>
      <c r="N19" s="84"/>
      <c r="O19" s="85"/>
      <c r="P19" s="88">
        <f t="shared" si="6"/>
      </c>
      <c r="Q19" s="56">
        <f t="shared" si="2"/>
      </c>
      <c r="R19" s="58"/>
      <c r="S19" s="84"/>
      <c r="T19" s="85"/>
      <c r="U19" s="96">
        <f t="shared" si="3"/>
      </c>
      <c r="V19" s="56"/>
      <c r="W19" s="56"/>
      <c r="X19" s="56"/>
      <c r="Y19" s="58"/>
      <c r="Z19" s="59">
        <f t="shared" si="4"/>
      </c>
      <c r="AA19" s="25">
        <f t="shared" si="5"/>
        <v>0</v>
      </c>
    </row>
    <row r="20" spans="1:26" ht="12.75">
      <c r="A20" s="23"/>
      <c r="B20" s="24" t="s">
        <v>4</v>
      </c>
      <c r="C20" s="23"/>
      <c r="D20" s="135">
        <f>SUM(D7:D19)</f>
        <v>24</v>
      </c>
      <c r="E20" s="135">
        <f>SUM(E7:E19)</f>
        <v>64</v>
      </c>
      <c r="F20" s="136">
        <f>IF(E20&gt;0,D20*100/E20,0)</f>
        <v>37.5</v>
      </c>
      <c r="G20" s="23"/>
      <c r="H20" s="9"/>
      <c r="I20" s="135">
        <f>SUM(I7:I19)</f>
        <v>16</v>
      </c>
      <c r="J20" s="135">
        <f>SUM(J7:J19)</f>
        <v>26</v>
      </c>
      <c r="K20" s="136">
        <f>IF(J20&gt;0,I20*100/J20,0)</f>
        <v>61.53846153846154</v>
      </c>
      <c r="L20" s="23"/>
      <c r="M20" s="16"/>
      <c r="N20" s="135">
        <f>SUM(N7:N19)</f>
        <v>0</v>
      </c>
      <c r="O20" s="135">
        <f>SUM(O7:O19)</f>
        <v>6</v>
      </c>
      <c r="P20" s="136">
        <f>IF(O20&gt;0,N20*100/O20,0)</f>
        <v>0</v>
      </c>
      <c r="Q20" s="23"/>
      <c r="R20" s="16"/>
      <c r="S20" s="40">
        <f aca="true" t="shared" si="9" ref="S20:X20">SUM(S7:S19)</f>
        <v>16</v>
      </c>
      <c r="T20" s="40">
        <f t="shared" si="9"/>
        <v>21</v>
      </c>
      <c r="U20" s="40">
        <f t="shared" si="9"/>
        <v>5</v>
      </c>
      <c r="V20" s="40">
        <f t="shared" si="9"/>
        <v>37</v>
      </c>
      <c r="W20" s="40">
        <f t="shared" si="9"/>
        <v>2</v>
      </c>
      <c r="X20" s="40">
        <f t="shared" si="9"/>
        <v>4</v>
      </c>
      <c r="Y20" s="41"/>
      <c r="Z20" s="44">
        <f>SUM(Z7:Z19)</f>
        <v>64</v>
      </c>
    </row>
    <row r="21" spans="1:27" ht="12.75" customHeight="1">
      <c r="A21" s="9"/>
      <c r="B21" s="9"/>
      <c r="C21" s="9"/>
      <c r="D21" s="9"/>
      <c r="E21" s="9"/>
      <c r="F21" s="130"/>
      <c r="G21" s="9"/>
      <c r="H21" s="9"/>
      <c r="I21" s="9"/>
      <c r="J21" s="9"/>
      <c r="K21" s="10"/>
      <c r="L21" s="9"/>
      <c r="M21" s="8"/>
      <c r="N21" s="8"/>
      <c r="O21" s="9"/>
      <c r="P21" s="10"/>
      <c r="Q21" s="9"/>
      <c r="R21" s="8"/>
      <c r="S21" s="9"/>
      <c r="T21" s="9"/>
      <c r="U21" s="9"/>
      <c r="V21" s="9"/>
      <c r="W21" s="9"/>
      <c r="X21" s="9"/>
      <c r="Y21" s="8"/>
      <c r="Z21" s="10"/>
      <c r="AA21" s="9"/>
    </row>
  </sheetData>
  <sheetProtection/>
  <mergeCells count="1">
    <mergeCell ref="B1:E1"/>
  </mergeCells>
  <printOptions/>
  <pageMargins left="0.3937007874015748" right="0.3937007874015748" top="0.7874015748031497" bottom="0.4724409448818898" header="0.35433070866141736" footer="0.2362204724409449"/>
  <pageSetup horizontalDpi="360" verticalDpi="360" orientation="landscape" paperSize="9" r:id="rId1"/>
  <headerFooter alignWithMargins="0">
    <oddHeader>&amp;L&amp;"Lucida Sans,Corsivo"&amp;14POGGIBONSI BASKET - under 14 Elite&amp;R&amp;"Lucida Sans,Corsivo"&amp;12Campionato 2013-2014</oddHeader>
    <oddFooter>&amp;L&amp;F - &amp;D &amp;T&amp;R&amp;A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selection activeCell="AD24" sqref="AD24"/>
    </sheetView>
  </sheetViews>
  <sheetFormatPr defaultColWidth="8.8515625" defaultRowHeight="12.75"/>
  <cols>
    <col min="1" max="1" width="22.8515625" style="6" customWidth="1"/>
    <col min="2" max="2" width="4.7109375" style="6" customWidth="1"/>
    <col min="3" max="3" width="2.7109375" style="6" customWidth="1"/>
    <col min="4" max="5" width="4.7109375" style="6" customWidth="1"/>
    <col min="6" max="6" width="4.7109375" style="2" customWidth="1"/>
    <col min="7" max="7" width="4.7109375" style="6" hidden="1" customWidth="1"/>
    <col min="8" max="8" width="2.7109375" style="6" customWidth="1"/>
    <col min="9" max="10" width="4.7109375" style="6" customWidth="1"/>
    <col min="11" max="11" width="4.7109375" style="2" customWidth="1"/>
    <col min="12" max="12" width="4.7109375" style="6" hidden="1" customWidth="1"/>
    <col min="13" max="13" width="2.7109375" style="7" customWidth="1"/>
    <col min="14" max="14" width="4.7109375" style="7" customWidth="1"/>
    <col min="15" max="15" width="4.7109375" style="6" customWidth="1"/>
    <col min="16" max="16" width="4.7109375" style="2" customWidth="1"/>
    <col min="17" max="17" width="4.7109375" style="6" hidden="1" customWidth="1"/>
    <col min="18" max="18" width="2.7109375" style="7" customWidth="1"/>
    <col min="19" max="24" width="4.7109375" style="6" customWidth="1"/>
    <col min="25" max="25" width="2.7109375" style="7" customWidth="1"/>
    <col min="26" max="26" width="7.8515625" style="2" customWidth="1"/>
    <col min="27" max="27" width="4.28125" style="6" hidden="1" customWidth="1"/>
    <col min="28" max="16384" width="8.8515625" style="6" customWidth="1"/>
  </cols>
  <sheetData>
    <row r="1" spans="1:28" ht="14.25" customHeight="1" thickBot="1">
      <c r="A1" s="62" t="s">
        <v>23</v>
      </c>
      <c r="B1" s="143">
        <v>41691</v>
      </c>
      <c r="C1" s="143"/>
      <c r="D1" s="143"/>
      <c r="E1" s="143"/>
      <c r="F1" s="63"/>
      <c r="G1" s="64"/>
      <c r="H1" s="64"/>
      <c r="I1" s="65"/>
      <c r="J1" s="65"/>
      <c r="K1" s="66"/>
      <c r="L1" s="65"/>
      <c r="M1" s="65"/>
      <c r="N1" s="65"/>
      <c r="O1" s="65"/>
      <c r="P1" s="66"/>
      <c r="Q1" s="65"/>
      <c r="R1" s="65"/>
      <c r="S1" s="65"/>
      <c r="T1" s="65"/>
      <c r="U1" s="65"/>
      <c r="V1" s="65"/>
      <c r="W1" s="65"/>
      <c r="X1" s="65"/>
      <c r="Y1" s="65"/>
      <c r="Z1" s="60"/>
      <c r="AA1" s="7"/>
      <c r="AB1" s="7"/>
    </row>
    <row r="2" spans="1:27" s="13" customFormat="1" ht="26.25" customHeight="1">
      <c r="A2" s="46" t="s">
        <v>55</v>
      </c>
      <c r="B2" s="46"/>
      <c r="C2" s="46"/>
      <c r="D2" s="46" t="s">
        <v>62</v>
      </c>
      <c r="E2" s="46"/>
      <c r="F2" s="47"/>
      <c r="G2" s="48"/>
      <c r="H2" s="48"/>
      <c r="I2" s="48"/>
      <c r="J2" s="48"/>
      <c r="K2" s="49"/>
      <c r="L2" s="50"/>
      <c r="M2" s="50"/>
      <c r="N2" s="51" t="s">
        <v>99</v>
      </c>
      <c r="O2" s="48"/>
      <c r="P2" s="49"/>
      <c r="Q2" s="50"/>
      <c r="R2" s="51"/>
      <c r="S2" s="50"/>
      <c r="T2" s="50"/>
      <c r="U2" s="50"/>
      <c r="V2" s="52" t="s">
        <v>10</v>
      </c>
      <c r="W2" s="52"/>
      <c r="X2" s="52"/>
      <c r="Y2" s="52"/>
      <c r="Z2" s="137">
        <v>8</v>
      </c>
      <c r="AA2" s="12"/>
    </row>
    <row r="3" spans="1:27" s="13" customFormat="1" ht="19.5" customHeight="1" thickBot="1">
      <c r="A3" s="97" t="s">
        <v>1</v>
      </c>
      <c r="B3" s="129" t="s">
        <v>98</v>
      </c>
      <c r="C3" s="98"/>
      <c r="D3" s="98"/>
      <c r="E3" s="98"/>
      <c r="F3" s="99"/>
      <c r="G3" s="100"/>
      <c r="H3" s="101"/>
      <c r="I3" s="101"/>
      <c r="J3" s="101"/>
      <c r="K3" s="102"/>
      <c r="L3" s="101"/>
      <c r="M3" s="101"/>
      <c r="N3" s="101"/>
      <c r="O3" s="101"/>
      <c r="P3" s="102"/>
      <c r="Q3" s="101"/>
      <c r="R3" s="101"/>
      <c r="S3" s="101"/>
      <c r="T3" s="101"/>
      <c r="U3" s="101"/>
      <c r="V3" s="101"/>
      <c r="W3" s="101"/>
      <c r="X3" s="101"/>
      <c r="Y3" s="101"/>
      <c r="Z3" s="103"/>
      <c r="AA3" s="12"/>
    </row>
    <row r="4" spans="1:27" ht="14.25" customHeight="1">
      <c r="A4" s="61"/>
      <c r="B4" s="61"/>
      <c r="C4" s="61"/>
      <c r="D4" s="61"/>
      <c r="E4" s="61"/>
      <c r="F4" s="43"/>
      <c r="G4" s="61"/>
      <c r="H4" s="61"/>
      <c r="I4" s="61"/>
      <c r="J4" s="61"/>
      <c r="K4" s="43"/>
      <c r="L4" s="61"/>
      <c r="M4" s="61"/>
      <c r="N4" s="61"/>
      <c r="O4" s="61"/>
      <c r="P4" s="43"/>
      <c r="Q4" s="61"/>
      <c r="R4" s="61"/>
      <c r="S4" s="61"/>
      <c r="T4" s="61"/>
      <c r="U4" s="61"/>
      <c r="V4" s="61"/>
      <c r="W4" s="61"/>
      <c r="X4" s="61"/>
      <c r="Y4" s="61"/>
      <c r="Z4" s="43"/>
      <c r="AA4" s="12"/>
    </row>
    <row r="5" spans="1:27" ht="12.75">
      <c r="A5" s="7"/>
      <c r="B5" s="7"/>
      <c r="C5" s="7"/>
      <c r="D5" s="1" t="s">
        <v>40</v>
      </c>
      <c r="E5" s="1"/>
      <c r="F5" s="3"/>
      <c r="G5" s="1"/>
      <c r="H5" s="7"/>
      <c r="I5" s="1" t="s">
        <v>42</v>
      </c>
      <c r="J5" s="1"/>
      <c r="K5" s="3"/>
      <c r="L5" s="1"/>
      <c r="M5" s="11"/>
      <c r="N5" s="1" t="s">
        <v>41</v>
      </c>
      <c r="O5" s="1"/>
      <c r="P5" s="3"/>
      <c r="Q5" s="1"/>
      <c r="R5" s="11"/>
      <c r="S5" s="11"/>
      <c r="T5" s="11"/>
      <c r="U5" s="11"/>
      <c r="V5" s="11"/>
      <c r="W5" s="11"/>
      <c r="X5" s="11"/>
      <c r="Y5" s="11"/>
      <c r="Z5" s="11"/>
      <c r="AA5" s="12"/>
    </row>
    <row r="6" spans="1:27" s="110" customFormat="1" ht="24.75" customHeight="1" thickBot="1">
      <c r="A6" s="108"/>
      <c r="B6" s="111" t="s">
        <v>44</v>
      </c>
      <c r="C6" s="111"/>
      <c r="D6" s="111" t="s">
        <v>29</v>
      </c>
      <c r="E6" s="111" t="s">
        <v>5</v>
      </c>
      <c r="F6" s="107" t="s">
        <v>0</v>
      </c>
      <c r="G6" s="111"/>
      <c r="H6" s="109"/>
      <c r="I6" s="111" t="s">
        <v>29</v>
      </c>
      <c r="J6" s="111" t="s">
        <v>5</v>
      </c>
      <c r="K6" s="107" t="s">
        <v>0</v>
      </c>
      <c r="L6" s="111"/>
      <c r="M6" s="111"/>
      <c r="N6" s="111" t="s">
        <v>29</v>
      </c>
      <c r="O6" s="111" t="s">
        <v>5</v>
      </c>
      <c r="P6" s="107" t="s">
        <v>0</v>
      </c>
      <c r="Q6" s="111"/>
      <c r="R6" s="111"/>
      <c r="S6" s="107" t="s">
        <v>30</v>
      </c>
      <c r="T6" s="107" t="s">
        <v>43</v>
      </c>
      <c r="U6" s="107" t="s">
        <v>32</v>
      </c>
      <c r="V6" s="107" t="s">
        <v>33</v>
      </c>
      <c r="W6" s="107" t="s">
        <v>34</v>
      </c>
      <c r="X6" s="107" t="s">
        <v>35</v>
      </c>
      <c r="Y6" s="107"/>
      <c r="Z6" s="107" t="s">
        <v>2</v>
      </c>
      <c r="AA6" s="109"/>
    </row>
    <row r="7" spans="1:27" ht="12.75">
      <c r="A7" s="67" t="s">
        <v>13</v>
      </c>
      <c r="B7" s="68" t="s">
        <v>66</v>
      </c>
      <c r="C7" s="69"/>
      <c r="D7" s="70">
        <v>0</v>
      </c>
      <c r="E7" s="70">
        <v>0</v>
      </c>
      <c r="F7" s="71">
        <f>IF(ISERROR(G7),0,G7)</f>
      </c>
      <c r="G7" s="70">
        <f>IF(B7="x",(D7*100)/E7,"")</f>
      </c>
      <c r="H7" s="69"/>
      <c r="I7" s="78">
        <v>0</v>
      </c>
      <c r="J7" s="79">
        <v>0</v>
      </c>
      <c r="K7" s="86">
        <f>IF(ISERROR(L7),0,L7)</f>
      </c>
      <c r="L7" s="70">
        <f>IF(B7="x",(I7*100)/J7,"")</f>
      </c>
      <c r="M7" s="69"/>
      <c r="N7" s="78">
        <v>0</v>
      </c>
      <c r="O7" s="79">
        <v>0</v>
      </c>
      <c r="P7" s="86">
        <f>IF(ISERROR(Q7),0,Q7)</f>
      </c>
      <c r="Q7" s="70">
        <f>IF(B7="x",(N7*100)/O7,"")</f>
      </c>
      <c r="R7" s="69"/>
      <c r="S7" s="78">
        <v>0</v>
      </c>
      <c r="T7" s="79">
        <v>0</v>
      </c>
      <c r="U7" s="80">
        <f>IF(S7&lt;&gt;"",T7-S7,"")</f>
        <v>0</v>
      </c>
      <c r="V7" s="70">
        <v>0</v>
      </c>
      <c r="W7" s="70">
        <v>0</v>
      </c>
      <c r="X7" s="70">
        <v>0</v>
      </c>
      <c r="Y7" s="69"/>
      <c r="Z7" s="72">
        <f>IF(B7="x",(D7*2)+I7+(N7*3),"")</f>
      </c>
      <c r="AA7" s="25">
        <f>IF(Z7="",0,Z7)</f>
        <v>0</v>
      </c>
    </row>
    <row r="8" spans="1:27" ht="12.75">
      <c r="A8" s="17" t="s">
        <v>28</v>
      </c>
      <c r="B8" s="18" t="s">
        <v>65</v>
      </c>
      <c r="C8" s="20"/>
      <c r="D8" s="81">
        <v>2</v>
      </c>
      <c r="E8" s="82">
        <v>8</v>
      </c>
      <c r="F8" s="87">
        <f>IF(ISERROR(G8),0,G8)</f>
        <v>25</v>
      </c>
      <c r="G8" s="19">
        <f aca="true" t="shared" si="0" ref="G8:G19">IF(B8="x",(D8*100)/E8,"")</f>
        <v>25</v>
      </c>
      <c r="H8" s="21"/>
      <c r="I8" s="81">
        <v>1</v>
      </c>
      <c r="J8" s="82">
        <v>6</v>
      </c>
      <c r="K8" s="87">
        <f>IF(ISERROR(L8),0,L8)</f>
        <v>16.666666666666668</v>
      </c>
      <c r="L8" s="19">
        <f aca="true" t="shared" si="1" ref="L8:L19">IF(B8="x",(I8*100)/J8,"")</f>
        <v>16.666666666666668</v>
      </c>
      <c r="M8" s="22"/>
      <c r="N8" s="81">
        <v>1</v>
      </c>
      <c r="O8" s="82">
        <v>5</v>
      </c>
      <c r="P8" s="87">
        <f>IF(ISERROR(Q8),0,Q8)</f>
        <v>20</v>
      </c>
      <c r="Q8" s="19">
        <f aca="true" t="shared" si="2" ref="Q8:Q19">IF(B8="x",(N8*100)/O8,"")</f>
        <v>20</v>
      </c>
      <c r="R8" s="22"/>
      <c r="S8" s="81">
        <v>3</v>
      </c>
      <c r="T8" s="82">
        <v>2</v>
      </c>
      <c r="U8" s="83">
        <f aca="true" t="shared" si="3" ref="U8:U19">IF(S8&lt;&gt;"",T8-S8,"")</f>
        <v>-1</v>
      </c>
      <c r="V8" s="19">
        <v>3</v>
      </c>
      <c r="W8" s="19">
        <v>0</v>
      </c>
      <c r="X8" s="19">
        <v>0</v>
      </c>
      <c r="Y8" s="22"/>
      <c r="Z8" s="42">
        <f aca="true" t="shared" si="4" ref="Z8:Z19">IF(B8="x",(D8*2)+I8+(N8*3),"")</f>
        <v>8</v>
      </c>
      <c r="AA8" s="25">
        <f aca="true" t="shared" si="5" ref="AA8:AA19">IF(Z8="",0,Z8)</f>
        <v>8</v>
      </c>
    </row>
    <row r="9" spans="1:27" ht="12.75">
      <c r="A9" s="17" t="s">
        <v>14</v>
      </c>
      <c r="B9" s="18" t="s">
        <v>65</v>
      </c>
      <c r="C9" s="20"/>
      <c r="D9" s="81">
        <v>0</v>
      </c>
      <c r="E9" s="82">
        <v>0</v>
      </c>
      <c r="F9" s="87">
        <f>IF(ISERROR(G9),0,G9)</f>
        <v>0</v>
      </c>
      <c r="G9" s="19" t="e">
        <f t="shared" si="0"/>
        <v>#DIV/0!</v>
      </c>
      <c r="H9" s="21"/>
      <c r="I9" s="81">
        <v>0</v>
      </c>
      <c r="J9" s="82">
        <v>0</v>
      </c>
      <c r="K9" s="87">
        <f>IF(ISERROR(L9),0,L9)</f>
        <v>0</v>
      </c>
      <c r="L9" s="19" t="e">
        <f t="shared" si="1"/>
        <v>#DIV/0!</v>
      </c>
      <c r="M9" s="22"/>
      <c r="N9" s="81">
        <v>0</v>
      </c>
      <c r="O9" s="82">
        <v>0</v>
      </c>
      <c r="P9" s="87">
        <f>IF(ISERROR(Q9),0,Q9)</f>
        <v>0</v>
      </c>
      <c r="Q9" s="19" t="e">
        <f t="shared" si="2"/>
        <v>#DIV/0!</v>
      </c>
      <c r="R9" s="22"/>
      <c r="S9" s="81">
        <v>1</v>
      </c>
      <c r="T9" s="82">
        <v>0</v>
      </c>
      <c r="U9" s="83">
        <f t="shared" si="3"/>
        <v>-1</v>
      </c>
      <c r="V9" s="19">
        <v>0</v>
      </c>
      <c r="W9" s="19">
        <v>0</v>
      </c>
      <c r="X9" s="19">
        <v>0</v>
      </c>
      <c r="Y9" s="22"/>
      <c r="Z9" s="42">
        <f t="shared" si="4"/>
        <v>0</v>
      </c>
      <c r="AA9" s="25">
        <f t="shared" si="5"/>
        <v>0</v>
      </c>
    </row>
    <row r="10" spans="1:27" ht="12.75">
      <c r="A10" s="17" t="s">
        <v>15</v>
      </c>
      <c r="B10" s="18" t="s">
        <v>65</v>
      </c>
      <c r="C10" s="20"/>
      <c r="D10" s="81">
        <v>7</v>
      </c>
      <c r="E10" s="82">
        <v>19</v>
      </c>
      <c r="F10" s="87">
        <f>IF(ISERROR(G10),0,G10)</f>
        <v>36.8421052631579</v>
      </c>
      <c r="G10" s="19">
        <f>IF(B10="x",(D10*100)/E10,"")</f>
        <v>36.8421052631579</v>
      </c>
      <c r="H10" s="21"/>
      <c r="I10" s="81">
        <v>3</v>
      </c>
      <c r="J10" s="82">
        <v>5</v>
      </c>
      <c r="K10" s="87">
        <f>IF(ISERROR(L10),0,L10)</f>
        <v>60</v>
      </c>
      <c r="L10" s="19">
        <f t="shared" si="1"/>
        <v>60</v>
      </c>
      <c r="M10" s="22"/>
      <c r="N10" s="81">
        <v>0</v>
      </c>
      <c r="O10" s="82">
        <v>0</v>
      </c>
      <c r="P10" s="87">
        <f aca="true" t="shared" si="6" ref="P10:P19">IF(ISERROR(Q10),0,Q10)</f>
        <v>0</v>
      </c>
      <c r="Q10" s="19" t="e">
        <f t="shared" si="2"/>
        <v>#DIV/0!</v>
      </c>
      <c r="R10" s="22"/>
      <c r="S10" s="81">
        <v>4</v>
      </c>
      <c r="T10" s="82">
        <v>2</v>
      </c>
      <c r="U10" s="83">
        <f t="shared" si="3"/>
        <v>-2</v>
      </c>
      <c r="V10" s="19">
        <v>14</v>
      </c>
      <c r="W10" s="19">
        <v>0</v>
      </c>
      <c r="X10" s="19">
        <v>1</v>
      </c>
      <c r="Y10" s="22"/>
      <c r="Z10" s="42">
        <f t="shared" si="4"/>
        <v>17</v>
      </c>
      <c r="AA10" s="25">
        <f t="shared" si="5"/>
        <v>17</v>
      </c>
    </row>
    <row r="11" spans="1:27" ht="12.75">
      <c r="A11" s="17" t="s">
        <v>52</v>
      </c>
      <c r="B11" s="18" t="s">
        <v>65</v>
      </c>
      <c r="C11" s="20"/>
      <c r="D11" s="81">
        <v>2</v>
      </c>
      <c r="E11" s="82">
        <v>3</v>
      </c>
      <c r="F11" s="87">
        <f aca="true" t="shared" si="7" ref="F11:F19">IF(ISERROR(G11),0,G11)</f>
        <v>66.66666666666667</v>
      </c>
      <c r="G11" s="19">
        <f t="shared" si="0"/>
        <v>66.66666666666667</v>
      </c>
      <c r="H11" s="21"/>
      <c r="I11" s="81">
        <v>0</v>
      </c>
      <c r="J11" s="82">
        <v>0</v>
      </c>
      <c r="K11" s="87">
        <f aca="true" t="shared" si="8" ref="K11:K19">IF(ISERROR(L11),0,L11)</f>
        <v>0</v>
      </c>
      <c r="L11" s="19" t="e">
        <f t="shared" si="1"/>
        <v>#DIV/0!</v>
      </c>
      <c r="M11" s="22"/>
      <c r="N11" s="81">
        <v>0</v>
      </c>
      <c r="O11" s="82">
        <v>0</v>
      </c>
      <c r="P11" s="87">
        <f t="shared" si="6"/>
        <v>0</v>
      </c>
      <c r="Q11" s="19" t="e">
        <f t="shared" si="2"/>
        <v>#DIV/0!</v>
      </c>
      <c r="R11" s="22"/>
      <c r="S11" s="81">
        <v>2</v>
      </c>
      <c r="T11" s="82">
        <v>3</v>
      </c>
      <c r="U11" s="83">
        <f t="shared" si="3"/>
        <v>1</v>
      </c>
      <c r="V11" s="19">
        <v>5</v>
      </c>
      <c r="W11" s="19">
        <v>0</v>
      </c>
      <c r="X11" s="19">
        <v>0</v>
      </c>
      <c r="Y11" s="22"/>
      <c r="Z11" s="42">
        <f t="shared" si="4"/>
        <v>4</v>
      </c>
      <c r="AA11" s="25">
        <f t="shared" si="5"/>
        <v>4</v>
      </c>
    </row>
    <row r="12" spans="1:27" ht="12.75" hidden="1">
      <c r="A12" s="17" t="s">
        <v>21</v>
      </c>
      <c r="B12" s="18"/>
      <c r="C12" s="20"/>
      <c r="D12" s="81">
        <v>0</v>
      </c>
      <c r="E12" s="82">
        <v>0</v>
      </c>
      <c r="F12" s="87">
        <f>IF(ISERROR(G12),0,G12)</f>
      </c>
      <c r="G12" s="19">
        <f>IF(B12="x",(D12*100)/E12,"")</f>
      </c>
      <c r="H12" s="21"/>
      <c r="I12" s="81">
        <v>0</v>
      </c>
      <c r="J12" s="82">
        <v>0</v>
      </c>
      <c r="K12" s="87">
        <f>IF(ISERROR(L12),0,L12)</f>
      </c>
      <c r="L12" s="19">
        <f>IF(B12="x",(I12*100)/J12,"")</f>
      </c>
      <c r="M12" s="22"/>
      <c r="N12" s="81">
        <v>0</v>
      </c>
      <c r="O12" s="82">
        <v>0</v>
      </c>
      <c r="P12" s="87">
        <f>IF(ISERROR(Q12),0,Q12)</f>
      </c>
      <c r="Q12" s="19">
        <f>IF(B12="x",(N12*100)/O12,"")</f>
      </c>
      <c r="R12" s="22"/>
      <c r="S12" s="81">
        <v>0</v>
      </c>
      <c r="T12" s="82">
        <v>0</v>
      </c>
      <c r="U12" s="83">
        <f>IF(S12&lt;&gt;"",T12-S12,"")</f>
        <v>0</v>
      </c>
      <c r="V12" s="19">
        <v>0</v>
      </c>
      <c r="W12" s="19">
        <v>0</v>
      </c>
      <c r="X12" s="19">
        <v>0</v>
      </c>
      <c r="Y12" s="22"/>
      <c r="Z12" s="42">
        <f>IF(B12="x",(D12*2)+I12+(N12*3),"")</f>
      </c>
      <c r="AA12" s="25">
        <f>IF(Z12="",0,Z12)</f>
        <v>0</v>
      </c>
    </row>
    <row r="13" spans="1:27" ht="12.75">
      <c r="A13" s="17" t="s">
        <v>27</v>
      </c>
      <c r="B13" s="18" t="s">
        <v>65</v>
      </c>
      <c r="C13" s="20"/>
      <c r="D13" s="81">
        <v>1</v>
      </c>
      <c r="E13" s="82">
        <v>5</v>
      </c>
      <c r="F13" s="87">
        <f t="shared" si="7"/>
        <v>20</v>
      </c>
      <c r="G13" s="19">
        <f t="shared" si="0"/>
        <v>20</v>
      </c>
      <c r="H13" s="21"/>
      <c r="I13" s="81">
        <v>0</v>
      </c>
      <c r="J13" s="82">
        <v>2</v>
      </c>
      <c r="K13" s="87">
        <f t="shared" si="8"/>
        <v>0</v>
      </c>
      <c r="L13" s="19">
        <f t="shared" si="1"/>
        <v>0</v>
      </c>
      <c r="M13" s="22"/>
      <c r="N13" s="81">
        <v>0</v>
      </c>
      <c r="O13" s="82">
        <v>0</v>
      </c>
      <c r="P13" s="87">
        <f t="shared" si="6"/>
        <v>0</v>
      </c>
      <c r="Q13" s="19" t="e">
        <f t="shared" si="2"/>
        <v>#DIV/0!</v>
      </c>
      <c r="R13" s="22"/>
      <c r="S13" s="81">
        <v>2</v>
      </c>
      <c r="T13" s="82">
        <v>3</v>
      </c>
      <c r="U13" s="83">
        <f t="shared" si="3"/>
        <v>1</v>
      </c>
      <c r="V13" s="19">
        <v>2</v>
      </c>
      <c r="W13" s="19">
        <v>0</v>
      </c>
      <c r="X13" s="19">
        <v>0</v>
      </c>
      <c r="Y13" s="22"/>
      <c r="Z13" s="42">
        <f t="shared" si="4"/>
        <v>2</v>
      </c>
      <c r="AA13" s="25">
        <f t="shared" si="5"/>
        <v>2</v>
      </c>
    </row>
    <row r="14" spans="1:27" ht="12.75">
      <c r="A14" s="17" t="s">
        <v>16</v>
      </c>
      <c r="B14" s="18" t="s">
        <v>65</v>
      </c>
      <c r="C14" s="20"/>
      <c r="D14" s="81">
        <v>0</v>
      </c>
      <c r="E14" s="82">
        <v>2</v>
      </c>
      <c r="F14" s="87">
        <f>IF(ISERROR(G14),0,G14)</f>
        <v>0</v>
      </c>
      <c r="G14" s="19">
        <f>IF(B14="x",(D14*100)/E14,"")</f>
        <v>0</v>
      </c>
      <c r="H14" s="21"/>
      <c r="I14" s="81">
        <v>0</v>
      </c>
      <c r="J14" s="82">
        <v>0</v>
      </c>
      <c r="K14" s="87">
        <f>IF(ISERROR(L14),0,L14)</f>
        <v>0</v>
      </c>
      <c r="L14" s="19" t="e">
        <f t="shared" si="1"/>
        <v>#DIV/0!</v>
      </c>
      <c r="M14" s="22"/>
      <c r="N14" s="81">
        <v>0</v>
      </c>
      <c r="O14" s="82">
        <v>0</v>
      </c>
      <c r="P14" s="87">
        <f t="shared" si="6"/>
        <v>0</v>
      </c>
      <c r="Q14" s="19" t="e">
        <f t="shared" si="2"/>
        <v>#DIV/0!</v>
      </c>
      <c r="R14" s="22"/>
      <c r="S14" s="81">
        <v>2</v>
      </c>
      <c r="T14" s="82">
        <v>1</v>
      </c>
      <c r="U14" s="83">
        <f t="shared" si="3"/>
        <v>-1</v>
      </c>
      <c r="V14" s="19">
        <v>4</v>
      </c>
      <c r="W14" s="19">
        <v>0</v>
      </c>
      <c r="X14" s="19">
        <v>0</v>
      </c>
      <c r="Y14" s="22"/>
      <c r="Z14" s="42">
        <f t="shared" si="4"/>
        <v>0</v>
      </c>
      <c r="AA14" s="25">
        <f t="shared" si="5"/>
        <v>0</v>
      </c>
    </row>
    <row r="15" spans="1:27" ht="12.75">
      <c r="A15" s="17" t="s">
        <v>17</v>
      </c>
      <c r="B15" s="18" t="s">
        <v>65</v>
      </c>
      <c r="C15" s="20"/>
      <c r="D15" s="81">
        <v>0</v>
      </c>
      <c r="E15" s="82">
        <v>4</v>
      </c>
      <c r="F15" s="87">
        <f t="shared" si="7"/>
        <v>0</v>
      </c>
      <c r="G15" s="19">
        <f t="shared" si="0"/>
        <v>0</v>
      </c>
      <c r="H15" s="21"/>
      <c r="I15" s="81">
        <v>0</v>
      </c>
      <c r="J15" s="82">
        <v>0</v>
      </c>
      <c r="K15" s="87">
        <f t="shared" si="8"/>
        <v>0</v>
      </c>
      <c r="L15" s="19" t="e">
        <f t="shared" si="1"/>
        <v>#DIV/0!</v>
      </c>
      <c r="M15" s="22"/>
      <c r="N15" s="81">
        <v>0</v>
      </c>
      <c r="O15" s="82">
        <v>0</v>
      </c>
      <c r="P15" s="87">
        <f t="shared" si="6"/>
        <v>0</v>
      </c>
      <c r="Q15" s="19" t="e">
        <f t="shared" si="2"/>
        <v>#DIV/0!</v>
      </c>
      <c r="R15" s="22"/>
      <c r="S15" s="81">
        <v>0</v>
      </c>
      <c r="T15" s="82">
        <v>0</v>
      </c>
      <c r="U15" s="83">
        <f t="shared" si="3"/>
        <v>0</v>
      </c>
      <c r="V15" s="19">
        <v>1</v>
      </c>
      <c r="W15" s="19">
        <v>0</v>
      </c>
      <c r="X15" s="19">
        <v>0</v>
      </c>
      <c r="Y15" s="22"/>
      <c r="Z15" s="42">
        <f t="shared" si="4"/>
        <v>0</v>
      </c>
      <c r="AA15" s="25">
        <f t="shared" si="5"/>
        <v>0</v>
      </c>
    </row>
    <row r="16" spans="1:27" ht="12.75">
      <c r="A16" s="17" t="s">
        <v>18</v>
      </c>
      <c r="B16" s="18" t="s">
        <v>65</v>
      </c>
      <c r="C16" s="20"/>
      <c r="D16" s="81">
        <v>1</v>
      </c>
      <c r="E16" s="82">
        <v>12</v>
      </c>
      <c r="F16" s="87">
        <f t="shared" si="7"/>
        <v>8.333333333333334</v>
      </c>
      <c r="G16" s="19">
        <f t="shared" si="0"/>
        <v>8.333333333333334</v>
      </c>
      <c r="H16" s="21"/>
      <c r="I16" s="81">
        <v>0</v>
      </c>
      <c r="J16" s="82">
        <v>0</v>
      </c>
      <c r="K16" s="87">
        <f t="shared" si="8"/>
        <v>0</v>
      </c>
      <c r="L16" s="19" t="e">
        <f t="shared" si="1"/>
        <v>#DIV/0!</v>
      </c>
      <c r="M16" s="22"/>
      <c r="N16" s="81">
        <v>1</v>
      </c>
      <c r="O16" s="82">
        <v>3</v>
      </c>
      <c r="P16" s="87">
        <f t="shared" si="6"/>
        <v>33.333333333333336</v>
      </c>
      <c r="Q16" s="19">
        <f t="shared" si="2"/>
        <v>33.333333333333336</v>
      </c>
      <c r="R16" s="22"/>
      <c r="S16" s="81">
        <v>1</v>
      </c>
      <c r="T16" s="82">
        <v>3</v>
      </c>
      <c r="U16" s="83">
        <f t="shared" si="3"/>
        <v>2</v>
      </c>
      <c r="V16" s="19">
        <v>5</v>
      </c>
      <c r="W16" s="19">
        <v>0</v>
      </c>
      <c r="X16" s="19">
        <v>0</v>
      </c>
      <c r="Y16" s="22"/>
      <c r="Z16" s="42">
        <f t="shared" si="4"/>
        <v>5</v>
      </c>
      <c r="AA16" s="25">
        <f t="shared" si="5"/>
        <v>5</v>
      </c>
    </row>
    <row r="17" spans="1:27" ht="12.75">
      <c r="A17" s="17" t="s">
        <v>53</v>
      </c>
      <c r="B17" s="18"/>
      <c r="C17" s="20"/>
      <c r="D17" s="81"/>
      <c r="E17" s="82"/>
      <c r="F17" s="87">
        <f t="shared" si="7"/>
      </c>
      <c r="G17" s="19">
        <f t="shared" si="0"/>
      </c>
      <c r="H17" s="21"/>
      <c r="I17" s="81"/>
      <c r="J17" s="82"/>
      <c r="K17" s="87">
        <f t="shared" si="8"/>
      </c>
      <c r="L17" s="19">
        <f t="shared" si="1"/>
      </c>
      <c r="M17" s="22"/>
      <c r="N17" s="81"/>
      <c r="O17" s="82"/>
      <c r="P17" s="87">
        <f t="shared" si="6"/>
      </c>
      <c r="Q17" s="19">
        <f t="shared" si="2"/>
      </c>
      <c r="R17" s="22"/>
      <c r="S17" s="81"/>
      <c r="T17" s="82"/>
      <c r="U17" s="83">
        <f t="shared" si="3"/>
      </c>
      <c r="V17" s="19"/>
      <c r="W17" s="19"/>
      <c r="X17" s="19"/>
      <c r="Y17" s="22"/>
      <c r="Z17" s="42">
        <f t="shared" si="4"/>
      </c>
      <c r="AA17" s="25">
        <f t="shared" si="5"/>
        <v>0</v>
      </c>
    </row>
    <row r="18" spans="1:27" ht="12.75">
      <c r="A18" s="17" t="s">
        <v>19</v>
      </c>
      <c r="B18" s="18" t="s">
        <v>65</v>
      </c>
      <c r="C18" s="20"/>
      <c r="D18" s="81">
        <v>1</v>
      </c>
      <c r="E18" s="82">
        <v>9</v>
      </c>
      <c r="F18" s="87">
        <f t="shared" si="7"/>
        <v>11.11111111111111</v>
      </c>
      <c r="G18" s="19">
        <f t="shared" si="0"/>
        <v>11.11111111111111</v>
      </c>
      <c r="H18" s="21"/>
      <c r="I18" s="81">
        <v>0</v>
      </c>
      <c r="J18" s="82">
        <v>0</v>
      </c>
      <c r="K18" s="87">
        <f t="shared" si="8"/>
        <v>0</v>
      </c>
      <c r="L18" s="19" t="e">
        <f t="shared" si="1"/>
        <v>#DIV/0!</v>
      </c>
      <c r="M18" s="22"/>
      <c r="N18" s="81">
        <v>0</v>
      </c>
      <c r="O18" s="82">
        <v>0</v>
      </c>
      <c r="P18" s="87">
        <f t="shared" si="6"/>
        <v>0</v>
      </c>
      <c r="Q18" s="19" t="e">
        <f t="shared" si="2"/>
        <v>#DIV/0!</v>
      </c>
      <c r="R18" s="22"/>
      <c r="S18" s="81">
        <v>0</v>
      </c>
      <c r="T18" s="82">
        <v>1</v>
      </c>
      <c r="U18" s="83">
        <f t="shared" si="3"/>
        <v>1</v>
      </c>
      <c r="V18" s="19">
        <v>1</v>
      </c>
      <c r="W18" s="19">
        <v>0</v>
      </c>
      <c r="X18" s="19">
        <v>0</v>
      </c>
      <c r="Y18" s="22"/>
      <c r="Z18" s="42">
        <f t="shared" si="4"/>
        <v>2</v>
      </c>
      <c r="AA18" s="25">
        <f t="shared" si="5"/>
        <v>2</v>
      </c>
    </row>
    <row r="19" spans="1:27" ht="13.5" thickBot="1">
      <c r="A19" s="53" t="s">
        <v>20</v>
      </c>
      <c r="B19" s="54"/>
      <c r="C19" s="55"/>
      <c r="D19" s="84"/>
      <c r="E19" s="85"/>
      <c r="F19" s="88">
        <f t="shared" si="7"/>
      </c>
      <c r="G19" s="56">
        <f t="shared" si="0"/>
      </c>
      <c r="H19" s="57"/>
      <c r="I19" s="84"/>
      <c r="J19" s="85"/>
      <c r="K19" s="88">
        <f t="shared" si="8"/>
      </c>
      <c r="L19" s="56">
        <f t="shared" si="1"/>
      </c>
      <c r="M19" s="58"/>
      <c r="N19" s="84"/>
      <c r="O19" s="85"/>
      <c r="P19" s="88">
        <f t="shared" si="6"/>
      </c>
      <c r="Q19" s="56">
        <f t="shared" si="2"/>
      </c>
      <c r="R19" s="58"/>
      <c r="S19" s="84"/>
      <c r="T19" s="85"/>
      <c r="U19" s="96">
        <f t="shared" si="3"/>
      </c>
      <c r="V19" s="56"/>
      <c r="W19" s="56"/>
      <c r="X19" s="56"/>
      <c r="Y19" s="58"/>
      <c r="Z19" s="59">
        <f t="shared" si="4"/>
      </c>
      <c r="AA19" s="25">
        <f t="shared" si="5"/>
        <v>0</v>
      </c>
    </row>
    <row r="20" spans="1:26" ht="12.75">
      <c r="A20" s="23"/>
      <c r="B20" s="24" t="s">
        <v>4</v>
      </c>
      <c r="C20" s="23"/>
      <c r="D20" s="135">
        <f>SUM(D7:D19)</f>
        <v>14</v>
      </c>
      <c r="E20" s="135">
        <f>SUM(E7:E19)</f>
        <v>62</v>
      </c>
      <c r="F20" s="136">
        <f>IF(E20&gt;0,D20*100/E20,0)</f>
        <v>22.580645161290324</v>
      </c>
      <c r="G20" s="23"/>
      <c r="H20" s="9"/>
      <c r="I20" s="135">
        <f>SUM(I7:I19)</f>
        <v>4</v>
      </c>
      <c r="J20" s="135">
        <f>SUM(J7:J19)</f>
        <v>13</v>
      </c>
      <c r="K20" s="136">
        <f>IF(J20&gt;0,I20*100/J20,0)</f>
        <v>30.76923076923077</v>
      </c>
      <c r="L20" s="23"/>
      <c r="M20" s="16"/>
      <c r="N20" s="135">
        <f>SUM(N7:N19)</f>
        <v>2</v>
      </c>
      <c r="O20" s="135">
        <f>SUM(O7:O19)</f>
        <v>8</v>
      </c>
      <c r="P20" s="136">
        <f>IF(O20&gt;0,N20*100/O20,0)</f>
        <v>25</v>
      </c>
      <c r="Q20" s="23"/>
      <c r="R20" s="16"/>
      <c r="S20" s="40">
        <f aca="true" t="shared" si="9" ref="S20:X20">SUM(S7:S19)</f>
        <v>15</v>
      </c>
      <c r="T20" s="40">
        <f t="shared" si="9"/>
        <v>15</v>
      </c>
      <c r="U20" s="40">
        <f t="shared" si="9"/>
        <v>0</v>
      </c>
      <c r="V20" s="40">
        <f t="shared" si="9"/>
        <v>35</v>
      </c>
      <c r="W20" s="40">
        <f t="shared" si="9"/>
        <v>0</v>
      </c>
      <c r="X20" s="40">
        <f t="shared" si="9"/>
        <v>1</v>
      </c>
      <c r="Y20" s="41"/>
      <c r="Z20" s="44">
        <f>SUM(Z7:Z19)</f>
        <v>38</v>
      </c>
    </row>
    <row r="21" spans="1:27" ht="12.75" customHeight="1">
      <c r="A21" s="9"/>
      <c r="B21" s="9"/>
      <c r="C21" s="9"/>
      <c r="D21" s="9"/>
      <c r="E21" s="9"/>
      <c r="F21" s="130"/>
      <c r="G21" s="9"/>
      <c r="H21" s="9"/>
      <c r="I21" s="9"/>
      <c r="J21" s="9"/>
      <c r="K21" s="10"/>
      <c r="L21" s="9"/>
      <c r="M21" s="8"/>
      <c r="N21" s="8"/>
      <c r="O21" s="9"/>
      <c r="P21" s="10"/>
      <c r="Q21" s="9"/>
      <c r="R21" s="8"/>
      <c r="S21" s="9"/>
      <c r="T21" s="9"/>
      <c r="U21" s="9"/>
      <c r="V21" s="9"/>
      <c r="W21" s="9"/>
      <c r="X21" s="9"/>
      <c r="Y21" s="8"/>
      <c r="Z21" s="10"/>
      <c r="AA21" s="9"/>
    </row>
  </sheetData>
  <sheetProtection/>
  <mergeCells count="1">
    <mergeCell ref="B1:E1"/>
  </mergeCells>
  <printOptions/>
  <pageMargins left="0.3937007874015748" right="0.3937007874015748" top="0.7874015748031497" bottom="0.4724409448818898" header="0.35433070866141736" footer="0.2362204724409449"/>
  <pageSetup horizontalDpi="360" verticalDpi="360" orientation="landscape" paperSize="9" r:id="rId1"/>
  <headerFooter alignWithMargins="0">
    <oddHeader>&amp;L&amp;"Lucida Sans,Corsivo"&amp;14POGGIBONSI BASKET - under 14 Elite&amp;R&amp;"Lucida Sans,Corsivo"&amp;12Campionato 2013-2014</oddHeader>
    <oddFooter>&amp;L&amp;F - &amp;D &amp;T&amp;R&amp;A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selection activeCell="O31" sqref="O31"/>
    </sheetView>
  </sheetViews>
  <sheetFormatPr defaultColWidth="8.8515625" defaultRowHeight="12.75"/>
  <cols>
    <col min="1" max="1" width="22.8515625" style="6" customWidth="1"/>
    <col min="2" max="2" width="4.7109375" style="6" customWidth="1"/>
    <col min="3" max="3" width="2.7109375" style="6" customWidth="1"/>
    <col min="4" max="5" width="4.7109375" style="6" customWidth="1"/>
    <col min="6" max="6" width="4.7109375" style="2" customWidth="1"/>
    <col min="7" max="7" width="4.7109375" style="6" hidden="1" customWidth="1"/>
    <col min="8" max="8" width="2.7109375" style="6" customWidth="1"/>
    <col min="9" max="10" width="4.7109375" style="6" customWidth="1"/>
    <col min="11" max="11" width="4.7109375" style="2" customWidth="1"/>
    <col min="12" max="12" width="4.7109375" style="6" hidden="1" customWidth="1"/>
    <col min="13" max="13" width="2.7109375" style="7" customWidth="1"/>
    <col min="14" max="14" width="4.7109375" style="7" customWidth="1"/>
    <col min="15" max="15" width="4.7109375" style="6" customWidth="1"/>
    <col min="16" max="16" width="4.7109375" style="2" customWidth="1"/>
    <col min="17" max="17" width="4.7109375" style="6" hidden="1" customWidth="1"/>
    <col min="18" max="18" width="2.7109375" style="7" customWidth="1"/>
    <col min="19" max="24" width="4.7109375" style="6" customWidth="1"/>
    <col min="25" max="25" width="2.7109375" style="7" customWidth="1"/>
    <col min="26" max="26" width="7.8515625" style="2" customWidth="1"/>
    <col min="27" max="27" width="4.28125" style="6" hidden="1" customWidth="1"/>
    <col min="28" max="16384" width="8.8515625" style="6" customWidth="1"/>
  </cols>
  <sheetData>
    <row r="1" spans="1:28" ht="14.25" customHeight="1" thickBot="1">
      <c r="A1" s="62" t="s">
        <v>6</v>
      </c>
      <c r="B1" s="143">
        <v>41699</v>
      </c>
      <c r="C1" s="143"/>
      <c r="D1" s="143"/>
      <c r="E1" s="143"/>
      <c r="F1" s="63"/>
      <c r="G1" s="64"/>
      <c r="H1" s="64"/>
      <c r="I1" s="65"/>
      <c r="J1" s="65"/>
      <c r="K1" s="66"/>
      <c r="L1" s="65"/>
      <c r="M1" s="65"/>
      <c r="N1" s="65"/>
      <c r="O1" s="65"/>
      <c r="P1" s="66"/>
      <c r="Q1" s="65"/>
      <c r="R1" s="65"/>
      <c r="S1" s="65"/>
      <c r="T1" s="65"/>
      <c r="U1" s="65"/>
      <c r="V1" s="65"/>
      <c r="W1" s="65"/>
      <c r="X1" s="65"/>
      <c r="Y1" s="65"/>
      <c r="Z1" s="60"/>
      <c r="AA1" s="7"/>
      <c r="AB1" s="7"/>
    </row>
    <row r="2" spans="1:27" s="13" customFormat="1" ht="26.25" customHeight="1">
      <c r="A2" s="45" t="s">
        <v>25</v>
      </c>
      <c r="B2" s="46"/>
      <c r="C2" s="46"/>
      <c r="D2" s="46" t="s">
        <v>55</v>
      </c>
      <c r="E2" s="46"/>
      <c r="F2" s="47"/>
      <c r="G2" s="48"/>
      <c r="H2" s="48"/>
      <c r="I2" s="48"/>
      <c r="J2" s="48"/>
      <c r="K2" s="49"/>
      <c r="L2" s="50"/>
      <c r="M2" s="50"/>
      <c r="N2" s="51" t="s">
        <v>101</v>
      </c>
      <c r="O2" s="48"/>
      <c r="P2" s="49"/>
      <c r="Q2" s="50"/>
      <c r="R2" s="51"/>
      <c r="S2" s="50"/>
      <c r="T2" s="50"/>
      <c r="U2" s="50"/>
      <c r="V2" s="52" t="s">
        <v>10</v>
      </c>
      <c r="W2" s="52"/>
      <c r="X2" s="52"/>
      <c r="Y2" s="52"/>
      <c r="Z2" s="131">
        <v>9</v>
      </c>
      <c r="AA2" s="12"/>
    </row>
    <row r="3" spans="1:27" s="13" customFormat="1" ht="19.5" customHeight="1" thickBot="1">
      <c r="A3" s="97" t="s">
        <v>1</v>
      </c>
      <c r="B3" s="129" t="s">
        <v>100</v>
      </c>
      <c r="C3" s="98"/>
      <c r="D3" s="98"/>
      <c r="E3" s="98"/>
      <c r="F3" s="99"/>
      <c r="G3" s="100"/>
      <c r="H3" s="101"/>
      <c r="I3" s="101"/>
      <c r="J3" s="101"/>
      <c r="K3" s="102"/>
      <c r="L3" s="101"/>
      <c r="M3" s="101"/>
      <c r="N3" s="101"/>
      <c r="O3" s="101"/>
      <c r="P3" s="102"/>
      <c r="Q3" s="101"/>
      <c r="R3" s="101"/>
      <c r="S3" s="101"/>
      <c r="T3" s="101"/>
      <c r="U3" s="101"/>
      <c r="V3" s="101"/>
      <c r="W3" s="101"/>
      <c r="X3" s="101"/>
      <c r="Y3" s="101"/>
      <c r="Z3" s="103"/>
      <c r="AA3" s="12"/>
    </row>
    <row r="4" spans="1:27" ht="14.25" customHeight="1">
      <c r="A4" s="61"/>
      <c r="B4" s="61"/>
      <c r="C4" s="61"/>
      <c r="D4" s="61"/>
      <c r="E4" s="61"/>
      <c r="F4" s="43"/>
      <c r="G4" s="61"/>
      <c r="H4" s="61"/>
      <c r="I4" s="61"/>
      <c r="J4" s="61"/>
      <c r="K4" s="43"/>
      <c r="L4" s="61"/>
      <c r="M4" s="61"/>
      <c r="N4" s="61"/>
      <c r="O4" s="61"/>
      <c r="P4" s="43"/>
      <c r="Q4" s="61"/>
      <c r="R4" s="61"/>
      <c r="S4" s="61"/>
      <c r="T4" s="61"/>
      <c r="U4" s="61"/>
      <c r="V4" s="61"/>
      <c r="W4" s="61"/>
      <c r="X4" s="61"/>
      <c r="Y4" s="61"/>
      <c r="Z4" s="43"/>
      <c r="AA4" s="12"/>
    </row>
    <row r="5" spans="1:27" ht="12.75">
      <c r="A5" s="7"/>
      <c r="B5" s="7"/>
      <c r="C5" s="7"/>
      <c r="D5" s="1" t="s">
        <v>40</v>
      </c>
      <c r="E5" s="1"/>
      <c r="F5" s="3"/>
      <c r="G5" s="1"/>
      <c r="H5" s="7"/>
      <c r="I5" s="1" t="s">
        <v>42</v>
      </c>
      <c r="J5" s="1"/>
      <c r="K5" s="3"/>
      <c r="L5" s="1"/>
      <c r="M5" s="11"/>
      <c r="N5" s="1" t="s">
        <v>41</v>
      </c>
      <c r="O5" s="1"/>
      <c r="P5" s="3"/>
      <c r="Q5" s="1"/>
      <c r="R5" s="11"/>
      <c r="S5" s="11"/>
      <c r="T5" s="11"/>
      <c r="U5" s="11"/>
      <c r="V5" s="11"/>
      <c r="W5" s="11"/>
      <c r="X5" s="11"/>
      <c r="Y5" s="11"/>
      <c r="Z5" s="11"/>
      <c r="AA5" s="12"/>
    </row>
    <row r="6" spans="1:27" s="110" customFormat="1" ht="24.75" customHeight="1" thickBot="1">
      <c r="A6" s="108"/>
      <c r="B6" s="111" t="s">
        <v>44</v>
      </c>
      <c r="C6" s="111"/>
      <c r="D6" s="111" t="s">
        <v>29</v>
      </c>
      <c r="E6" s="111" t="s">
        <v>5</v>
      </c>
      <c r="F6" s="107" t="s">
        <v>0</v>
      </c>
      <c r="G6" s="111"/>
      <c r="H6" s="109"/>
      <c r="I6" s="111" t="s">
        <v>29</v>
      </c>
      <c r="J6" s="111" t="s">
        <v>5</v>
      </c>
      <c r="K6" s="107" t="s">
        <v>0</v>
      </c>
      <c r="L6" s="111"/>
      <c r="M6" s="111"/>
      <c r="N6" s="111" t="s">
        <v>29</v>
      </c>
      <c r="O6" s="111" t="s">
        <v>5</v>
      </c>
      <c r="P6" s="107" t="s">
        <v>0</v>
      </c>
      <c r="Q6" s="111"/>
      <c r="R6" s="111"/>
      <c r="S6" s="107" t="s">
        <v>30</v>
      </c>
      <c r="T6" s="107" t="s">
        <v>43</v>
      </c>
      <c r="U6" s="107" t="s">
        <v>32</v>
      </c>
      <c r="V6" s="107" t="s">
        <v>33</v>
      </c>
      <c r="W6" s="107" t="s">
        <v>34</v>
      </c>
      <c r="X6" s="107" t="s">
        <v>35</v>
      </c>
      <c r="Y6" s="107"/>
      <c r="Z6" s="107" t="s">
        <v>2</v>
      </c>
      <c r="AA6" s="109"/>
    </row>
    <row r="7" spans="1:27" ht="12.75">
      <c r="A7" s="67" t="s">
        <v>13</v>
      </c>
      <c r="B7" s="68" t="s">
        <v>65</v>
      </c>
      <c r="C7" s="69"/>
      <c r="D7" s="70">
        <v>0</v>
      </c>
      <c r="E7" s="70">
        <v>0</v>
      </c>
      <c r="F7" s="71">
        <f>IF(ISERROR(G7),0,G7)</f>
        <v>0</v>
      </c>
      <c r="G7" s="70" t="e">
        <f>IF(B7="x",(D7*100)/E7,"")</f>
        <v>#DIV/0!</v>
      </c>
      <c r="H7" s="69"/>
      <c r="I7" s="78">
        <v>0</v>
      </c>
      <c r="J7" s="79">
        <v>0</v>
      </c>
      <c r="K7" s="86">
        <f>IF(ISERROR(L7),0,L7)</f>
        <v>0</v>
      </c>
      <c r="L7" s="70" t="e">
        <f>IF(B7="x",(I7*100)/J7,"")</f>
        <v>#DIV/0!</v>
      </c>
      <c r="M7" s="69"/>
      <c r="N7" s="78">
        <v>0</v>
      </c>
      <c r="O7" s="79">
        <v>0</v>
      </c>
      <c r="P7" s="86">
        <f>IF(ISERROR(Q7),0,Q7)</f>
        <v>0</v>
      </c>
      <c r="Q7" s="70" t="e">
        <f>IF(B7="x",(N7*100)/O7,"")</f>
        <v>#DIV/0!</v>
      </c>
      <c r="R7" s="69"/>
      <c r="S7" s="78">
        <v>0</v>
      </c>
      <c r="T7" s="79">
        <v>0</v>
      </c>
      <c r="U7" s="80">
        <f>IF(S7&lt;&gt;"",T7-S7,"")</f>
        <v>0</v>
      </c>
      <c r="V7" s="70">
        <v>0</v>
      </c>
      <c r="W7" s="70">
        <v>0</v>
      </c>
      <c r="X7" s="70">
        <v>0</v>
      </c>
      <c r="Y7" s="69"/>
      <c r="Z7" s="72">
        <v>4</v>
      </c>
      <c r="AA7" s="25">
        <f>IF(Z7="",0,Z7)</f>
        <v>4</v>
      </c>
    </row>
    <row r="8" spans="1:27" ht="12.75">
      <c r="A8" s="17" t="s">
        <v>28</v>
      </c>
      <c r="B8" s="18" t="s">
        <v>65</v>
      </c>
      <c r="C8" s="20"/>
      <c r="D8" s="81">
        <v>0</v>
      </c>
      <c r="E8" s="82">
        <v>0</v>
      </c>
      <c r="F8" s="87">
        <f>IF(ISERROR(G8),0,G8)</f>
        <v>0</v>
      </c>
      <c r="G8" s="19" t="e">
        <f aca="true" t="shared" si="0" ref="G8:G19">IF(B8="x",(D8*100)/E8,"")</f>
        <v>#DIV/0!</v>
      </c>
      <c r="H8" s="21"/>
      <c r="I8" s="81">
        <v>0</v>
      </c>
      <c r="J8" s="82">
        <v>0</v>
      </c>
      <c r="K8" s="87">
        <f>IF(ISERROR(L8),0,L8)</f>
        <v>0</v>
      </c>
      <c r="L8" s="19" t="e">
        <f aca="true" t="shared" si="1" ref="L8:L19">IF(B8="x",(I8*100)/J8,"")</f>
        <v>#DIV/0!</v>
      </c>
      <c r="M8" s="22"/>
      <c r="N8" s="81">
        <v>0</v>
      </c>
      <c r="O8" s="82">
        <v>0</v>
      </c>
      <c r="P8" s="87">
        <f>IF(ISERROR(Q8),0,Q8)</f>
        <v>0</v>
      </c>
      <c r="Q8" s="19" t="e">
        <f aca="true" t="shared" si="2" ref="Q8:Q19">IF(B8="x",(N8*100)/O8,"")</f>
        <v>#DIV/0!</v>
      </c>
      <c r="R8" s="22"/>
      <c r="S8" s="81">
        <v>0</v>
      </c>
      <c r="T8" s="82">
        <v>0</v>
      </c>
      <c r="U8" s="83">
        <f aca="true" t="shared" si="3" ref="U8:U19">IF(S8&lt;&gt;"",T8-S8,"")</f>
        <v>0</v>
      </c>
      <c r="V8" s="19">
        <v>0</v>
      </c>
      <c r="W8" s="19">
        <v>0</v>
      </c>
      <c r="X8" s="19">
        <v>0</v>
      </c>
      <c r="Y8" s="22"/>
      <c r="Z8" s="42">
        <v>23</v>
      </c>
      <c r="AA8" s="25">
        <f aca="true" t="shared" si="4" ref="AA8:AA19">IF(Z8="",0,Z8)</f>
        <v>23</v>
      </c>
    </row>
    <row r="9" spans="1:27" ht="12.75">
      <c r="A9" s="17" t="s">
        <v>14</v>
      </c>
      <c r="B9" s="18" t="s">
        <v>65</v>
      </c>
      <c r="C9" s="20"/>
      <c r="D9" s="81">
        <v>0</v>
      </c>
      <c r="E9" s="82">
        <v>0</v>
      </c>
      <c r="F9" s="87">
        <f>IF(ISERROR(G9),0,G9)</f>
        <v>0</v>
      </c>
      <c r="G9" s="19" t="e">
        <f t="shared" si="0"/>
        <v>#DIV/0!</v>
      </c>
      <c r="H9" s="21"/>
      <c r="I9" s="81">
        <v>0</v>
      </c>
      <c r="J9" s="82">
        <v>0</v>
      </c>
      <c r="K9" s="87">
        <f>IF(ISERROR(L9),0,L9)</f>
        <v>0</v>
      </c>
      <c r="L9" s="19" t="e">
        <f t="shared" si="1"/>
        <v>#DIV/0!</v>
      </c>
      <c r="M9" s="22"/>
      <c r="N9" s="81">
        <v>0</v>
      </c>
      <c r="O9" s="82">
        <v>0</v>
      </c>
      <c r="P9" s="87">
        <f>IF(ISERROR(Q9),0,Q9)</f>
        <v>0</v>
      </c>
      <c r="Q9" s="19" t="e">
        <f t="shared" si="2"/>
        <v>#DIV/0!</v>
      </c>
      <c r="R9" s="22"/>
      <c r="S9" s="81">
        <v>0</v>
      </c>
      <c r="T9" s="82">
        <v>0</v>
      </c>
      <c r="U9" s="83">
        <f t="shared" si="3"/>
        <v>0</v>
      </c>
      <c r="V9" s="19">
        <v>0</v>
      </c>
      <c r="W9" s="19">
        <v>0</v>
      </c>
      <c r="X9" s="19">
        <v>0</v>
      </c>
      <c r="Y9" s="22"/>
      <c r="Z9" s="42">
        <v>4</v>
      </c>
      <c r="AA9" s="25">
        <f t="shared" si="4"/>
        <v>4</v>
      </c>
    </row>
    <row r="10" spans="1:27" ht="12.75">
      <c r="A10" s="17" t="s">
        <v>15</v>
      </c>
      <c r="B10" s="18" t="s">
        <v>65</v>
      </c>
      <c r="C10" s="20"/>
      <c r="D10" s="81">
        <v>0</v>
      </c>
      <c r="E10" s="82">
        <v>0</v>
      </c>
      <c r="F10" s="87">
        <f>IF(ISERROR(G10),0,G10)</f>
        <v>0</v>
      </c>
      <c r="G10" s="19" t="e">
        <f>IF(B10="x",(D10*100)/E10,"")</f>
        <v>#DIV/0!</v>
      </c>
      <c r="H10" s="21"/>
      <c r="I10" s="81">
        <v>0</v>
      </c>
      <c r="J10" s="82">
        <v>0</v>
      </c>
      <c r="K10" s="87">
        <f>IF(ISERROR(L10),0,L10)</f>
        <v>0</v>
      </c>
      <c r="L10" s="19" t="e">
        <f t="shared" si="1"/>
        <v>#DIV/0!</v>
      </c>
      <c r="M10" s="22"/>
      <c r="N10" s="81">
        <v>0</v>
      </c>
      <c r="O10" s="82">
        <v>0</v>
      </c>
      <c r="P10" s="87">
        <f aca="true" t="shared" si="5" ref="P10:P19">IF(ISERROR(Q10),0,Q10)</f>
        <v>0</v>
      </c>
      <c r="Q10" s="19" t="e">
        <f t="shared" si="2"/>
        <v>#DIV/0!</v>
      </c>
      <c r="R10" s="22"/>
      <c r="S10" s="81">
        <v>0</v>
      </c>
      <c r="T10" s="82">
        <v>0</v>
      </c>
      <c r="U10" s="83">
        <f t="shared" si="3"/>
        <v>0</v>
      </c>
      <c r="V10" s="19">
        <v>0</v>
      </c>
      <c r="W10" s="19">
        <v>0</v>
      </c>
      <c r="X10" s="19">
        <v>0</v>
      </c>
      <c r="Y10" s="22"/>
      <c r="Z10" s="42">
        <v>49</v>
      </c>
      <c r="AA10" s="25">
        <f t="shared" si="4"/>
        <v>49</v>
      </c>
    </row>
    <row r="11" spans="1:27" ht="12.75">
      <c r="A11" s="17" t="s">
        <v>52</v>
      </c>
      <c r="B11" s="18"/>
      <c r="C11" s="20"/>
      <c r="D11" s="81"/>
      <c r="E11" s="82"/>
      <c r="F11" s="87">
        <f aca="true" t="shared" si="6" ref="F11:F19">IF(ISERROR(G11),0,G11)</f>
      </c>
      <c r="G11" s="19">
        <f t="shared" si="0"/>
      </c>
      <c r="H11" s="21"/>
      <c r="I11" s="81"/>
      <c r="J11" s="82"/>
      <c r="K11" s="87">
        <f aca="true" t="shared" si="7" ref="K11:K19">IF(ISERROR(L11),0,L11)</f>
      </c>
      <c r="L11" s="19">
        <f t="shared" si="1"/>
      </c>
      <c r="M11" s="22"/>
      <c r="N11" s="81"/>
      <c r="O11" s="82"/>
      <c r="P11" s="87">
        <f t="shared" si="5"/>
      </c>
      <c r="Q11" s="19">
        <f t="shared" si="2"/>
      </c>
      <c r="R11" s="22"/>
      <c r="S11" s="81"/>
      <c r="T11" s="82"/>
      <c r="U11" s="83">
        <f t="shared" si="3"/>
      </c>
      <c r="V11" s="19"/>
      <c r="W11" s="19"/>
      <c r="X11" s="19"/>
      <c r="Y11" s="22"/>
      <c r="Z11" s="42">
        <f aca="true" t="shared" si="8" ref="Z11:Z19">IF(B11="x",(D11*2)+I11+(N11*3),"")</f>
      </c>
      <c r="AA11" s="25">
        <f t="shared" si="4"/>
        <v>0</v>
      </c>
    </row>
    <row r="12" spans="1:27" ht="12.75" hidden="1">
      <c r="A12" s="17" t="s">
        <v>21</v>
      </c>
      <c r="B12" s="18"/>
      <c r="C12" s="20"/>
      <c r="D12" s="81">
        <v>0</v>
      </c>
      <c r="E12" s="82">
        <v>0</v>
      </c>
      <c r="F12" s="87">
        <f>IF(ISERROR(G12),0,G12)</f>
      </c>
      <c r="G12" s="19">
        <f>IF(B12="x",(D12*100)/E12,"")</f>
      </c>
      <c r="H12" s="21"/>
      <c r="I12" s="81">
        <v>0</v>
      </c>
      <c r="J12" s="82">
        <v>0</v>
      </c>
      <c r="K12" s="87">
        <f>IF(ISERROR(L12),0,L12)</f>
      </c>
      <c r="L12" s="19">
        <f>IF(B12="x",(I12*100)/J12,"")</f>
      </c>
      <c r="M12" s="22"/>
      <c r="N12" s="81">
        <v>0</v>
      </c>
      <c r="O12" s="82">
        <v>0</v>
      </c>
      <c r="P12" s="87">
        <f>IF(ISERROR(Q12),0,Q12)</f>
      </c>
      <c r="Q12" s="19">
        <f>IF(B12="x",(N12*100)/O12,"")</f>
      </c>
      <c r="R12" s="22"/>
      <c r="S12" s="81">
        <v>0</v>
      </c>
      <c r="T12" s="82">
        <v>0</v>
      </c>
      <c r="U12" s="83">
        <f>IF(S12&lt;&gt;"",T12-S12,"")</f>
        <v>0</v>
      </c>
      <c r="V12" s="19">
        <v>0</v>
      </c>
      <c r="W12" s="19">
        <v>0</v>
      </c>
      <c r="X12" s="19">
        <v>0</v>
      </c>
      <c r="Y12" s="22"/>
      <c r="Z12" s="42">
        <f>IF(B12="x",(D12*2)+I12+(N12*3),"")</f>
      </c>
      <c r="AA12" s="25">
        <f>IF(Z12="",0,Z12)</f>
        <v>0</v>
      </c>
    </row>
    <row r="13" spans="1:27" ht="12.75">
      <c r="A13" s="17" t="s">
        <v>27</v>
      </c>
      <c r="B13" s="18" t="s">
        <v>65</v>
      </c>
      <c r="C13" s="20"/>
      <c r="D13" s="81">
        <v>0</v>
      </c>
      <c r="E13" s="82">
        <v>0</v>
      </c>
      <c r="F13" s="87">
        <f t="shared" si="6"/>
        <v>0</v>
      </c>
      <c r="G13" s="19" t="e">
        <f t="shared" si="0"/>
        <v>#DIV/0!</v>
      </c>
      <c r="H13" s="21"/>
      <c r="I13" s="81">
        <v>0</v>
      </c>
      <c r="J13" s="82">
        <v>0</v>
      </c>
      <c r="K13" s="87">
        <f t="shared" si="7"/>
        <v>0</v>
      </c>
      <c r="L13" s="19" t="e">
        <f t="shared" si="1"/>
        <v>#DIV/0!</v>
      </c>
      <c r="M13" s="22"/>
      <c r="N13" s="81">
        <v>0</v>
      </c>
      <c r="O13" s="82">
        <v>0</v>
      </c>
      <c r="P13" s="87">
        <f t="shared" si="5"/>
        <v>0</v>
      </c>
      <c r="Q13" s="19" t="e">
        <f t="shared" si="2"/>
        <v>#DIV/0!</v>
      </c>
      <c r="R13" s="22"/>
      <c r="S13" s="81">
        <v>0</v>
      </c>
      <c r="T13" s="82">
        <v>0</v>
      </c>
      <c r="U13" s="83">
        <f t="shared" si="3"/>
        <v>0</v>
      </c>
      <c r="V13" s="19">
        <v>0</v>
      </c>
      <c r="W13" s="19">
        <v>0</v>
      </c>
      <c r="X13" s="19">
        <v>0</v>
      </c>
      <c r="Y13" s="22"/>
      <c r="Z13" s="42">
        <v>3</v>
      </c>
      <c r="AA13" s="25">
        <f t="shared" si="4"/>
        <v>3</v>
      </c>
    </row>
    <row r="14" spans="1:27" ht="12.75">
      <c r="A14" s="17" t="s">
        <v>16</v>
      </c>
      <c r="B14" s="18"/>
      <c r="C14" s="20"/>
      <c r="D14" s="81"/>
      <c r="E14" s="82"/>
      <c r="F14" s="87">
        <f>IF(ISERROR(G14),0,G14)</f>
      </c>
      <c r="G14" s="19">
        <f>IF(B14="x",(D14*100)/E14,"")</f>
      </c>
      <c r="H14" s="21"/>
      <c r="I14" s="81"/>
      <c r="J14" s="82"/>
      <c r="K14" s="87">
        <f>IF(ISERROR(L14),0,L14)</f>
      </c>
      <c r="L14" s="19">
        <f t="shared" si="1"/>
      </c>
      <c r="M14" s="22"/>
      <c r="N14" s="81"/>
      <c r="O14" s="82"/>
      <c r="P14" s="87">
        <f t="shared" si="5"/>
      </c>
      <c r="Q14" s="19">
        <f t="shared" si="2"/>
      </c>
      <c r="R14" s="22"/>
      <c r="S14" s="81"/>
      <c r="T14" s="82"/>
      <c r="U14" s="83">
        <f t="shared" si="3"/>
      </c>
      <c r="V14" s="19"/>
      <c r="W14" s="19"/>
      <c r="X14" s="19"/>
      <c r="Y14" s="22"/>
      <c r="Z14" s="42">
        <f t="shared" si="8"/>
      </c>
      <c r="AA14" s="25">
        <f t="shared" si="4"/>
        <v>0</v>
      </c>
    </row>
    <row r="15" spans="1:27" ht="12.75">
      <c r="A15" s="17" t="s">
        <v>17</v>
      </c>
      <c r="B15" s="18" t="s">
        <v>65</v>
      </c>
      <c r="C15" s="20"/>
      <c r="D15" s="81">
        <v>0</v>
      </c>
      <c r="E15" s="82">
        <v>0</v>
      </c>
      <c r="F15" s="87">
        <f t="shared" si="6"/>
        <v>0</v>
      </c>
      <c r="G15" s="19" t="e">
        <f t="shared" si="0"/>
        <v>#DIV/0!</v>
      </c>
      <c r="H15" s="21"/>
      <c r="I15" s="81">
        <v>0</v>
      </c>
      <c r="J15" s="82">
        <v>0</v>
      </c>
      <c r="K15" s="87">
        <f t="shared" si="7"/>
        <v>0</v>
      </c>
      <c r="L15" s="19" t="e">
        <f t="shared" si="1"/>
        <v>#DIV/0!</v>
      </c>
      <c r="M15" s="22"/>
      <c r="N15" s="81">
        <v>0</v>
      </c>
      <c r="O15" s="82">
        <v>0</v>
      </c>
      <c r="P15" s="87">
        <f t="shared" si="5"/>
        <v>0</v>
      </c>
      <c r="Q15" s="19" t="e">
        <f t="shared" si="2"/>
        <v>#DIV/0!</v>
      </c>
      <c r="R15" s="22"/>
      <c r="S15" s="81">
        <v>0</v>
      </c>
      <c r="T15" s="82">
        <v>0</v>
      </c>
      <c r="U15" s="83">
        <f t="shared" si="3"/>
        <v>0</v>
      </c>
      <c r="V15" s="19">
        <v>0</v>
      </c>
      <c r="W15" s="19">
        <v>0</v>
      </c>
      <c r="X15" s="19">
        <v>0</v>
      </c>
      <c r="Y15" s="22"/>
      <c r="Z15" s="42">
        <v>6</v>
      </c>
      <c r="AA15" s="25">
        <f t="shared" si="4"/>
        <v>6</v>
      </c>
    </row>
    <row r="16" spans="1:27" ht="12.75">
      <c r="A16" s="17" t="s">
        <v>18</v>
      </c>
      <c r="B16" s="18" t="s">
        <v>66</v>
      </c>
      <c r="C16" s="20"/>
      <c r="D16" s="81">
        <v>0</v>
      </c>
      <c r="E16" s="82">
        <v>0</v>
      </c>
      <c r="F16" s="87">
        <f t="shared" si="6"/>
      </c>
      <c r="G16" s="19">
        <f t="shared" si="0"/>
      </c>
      <c r="H16" s="21"/>
      <c r="I16" s="81">
        <v>0</v>
      </c>
      <c r="J16" s="82">
        <v>0</v>
      </c>
      <c r="K16" s="87">
        <f t="shared" si="7"/>
      </c>
      <c r="L16" s="19">
        <f t="shared" si="1"/>
      </c>
      <c r="M16" s="22"/>
      <c r="N16" s="81">
        <v>0</v>
      </c>
      <c r="O16" s="82">
        <v>0</v>
      </c>
      <c r="P16" s="87">
        <f t="shared" si="5"/>
      </c>
      <c r="Q16" s="19">
        <f t="shared" si="2"/>
      </c>
      <c r="R16" s="22"/>
      <c r="S16" s="81">
        <v>0</v>
      </c>
      <c r="T16" s="82">
        <v>0</v>
      </c>
      <c r="U16" s="83">
        <f t="shared" si="3"/>
        <v>0</v>
      </c>
      <c r="V16" s="19">
        <v>0</v>
      </c>
      <c r="W16" s="19">
        <v>0</v>
      </c>
      <c r="X16" s="19">
        <v>0</v>
      </c>
      <c r="Y16" s="22"/>
      <c r="Z16" s="42">
        <f t="shared" si="8"/>
      </c>
      <c r="AA16" s="25">
        <f t="shared" si="4"/>
        <v>0</v>
      </c>
    </row>
    <row r="17" spans="1:27" ht="12.75">
      <c r="A17" s="17" t="s">
        <v>53</v>
      </c>
      <c r="B17" s="18" t="s">
        <v>65</v>
      </c>
      <c r="C17" s="20"/>
      <c r="D17" s="81">
        <v>0</v>
      </c>
      <c r="E17" s="82">
        <v>0</v>
      </c>
      <c r="F17" s="87">
        <f t="shared" si="6"/>
        <v>0</v>
      </c>
      <c r="G17" s="19" t="e">
        <f t="shared" si="0"/>
        <v>#DIV/0!</v>
      </c>
      <c r="H17" s="21"/>
      <c r="I17" s="81">
        <v>0</v>
      </c>
      <c r="J17" s="82">
        <v>0</v>
      </c>
      <c r="K17" s="87">
        <f t="shared" si="7"/>
        <v>0</v>
      </c>
      <c r="L17" s="19" t="e">
        <f t="shared" si="1"/>
        <v>#DIV/0!</v>
      </c>
      <c r="M17" s="22"/>
      <c r="N17" s="81">
        <v>0</v>
      </c>
      <c r="O17" s="82">
        <v>0</v>
      </c>
      <c r="P17" s="87">
        <f t="shared" si="5"/>
        <v>0</v>
      </c>
      <c r="Q17" s="19" t="e">
        <f t="shared" si="2"/>
        <v>#DIV/0!</v>
      </c>
      <c r="R17" s="22"/>
      <c r="S17" s="81">
        <v>0</v>
      </c>
      <c r="T17" s="82">
        <v>0</v>
      </c>
      <c r="U17" s="83">
        <f t="shared" si="3"/>
        <v>0</v>
      </c>
      <c r="V17" s="19">
        <v>0</v>
      </c>
      <c r="W17" s="19">
        <v>0</v>
      </c>
      <c r="X17" s="19">
        <v>0</v>
      </c>
      <c r="Y17" s="22"/>
      <c r="Z17" s="42">
        <v>8</v>
      </c>
      <c r="AA17" s="25">
        <f t="shared" si="4"/>
        <v>8</v>
      </c>
    </row>
    <row r="18" spans="1:27" ht="12.75">
      <c r="A18" s="17" t="s">
        <v>19</v>
      </c>
      <c r="B18" s="18" t="s">
        <v>65</v>
      </c>
      <c r="C18" s="20"/>
      <c r="D18" s="81">
        <v>0</v>
      </c>
      <c r="E18" s="82">
        <v>0</v>
      </c>
      <c r="F18" s="87">
        <f t="shared" si="6"/>
        <v>0</v>
      </c>
      <c r="G18" s="19" t="e">
        <f t="shared" si="0"/>
        <v>#DIV/0!</v>
      </c>
      <c r="H18" s="21"/>
      <c r="I18" s="81">
        <v>0</v>
      </c>
      <c r="J18" s="82">
        <v>0</v>
      </c>
      <c r="K18" s="87">
        <f t="shared" si="7"/>
        <v>0</v>
      </c>
      <c r="L18" s="19" t="e">
        <f t="shared" si="1"/>
        <v>#DIV/0!</v>
      </c>
      <c r="M18" s="22"/>
      <c r="N18" s="81">
        <v>0</v>
      </c>
      <c r="O18" s="82">
        <v>0</v>
      </c>
      <c r="P18" s="87">
        <f t="shared" si="5"/>
        <v>0</v>
      </c>
      <c r="Q18" s="19" t="e">
        <f t="shared" si="2"/>
        <v>#DIV/0!</v>
      </c>
      <c r="R18" s="22"/>
      <c r="S18" s="81">
        <v>0</v>
      </c>
      <c r="T18" s="82">
        <v>0</v>
      </c>
      <c r="U18" s="83">
        <f t="shared" si="3"/>
        <v>0</v>
      </c>
      <c r="V18" s="19">
        <v>0</v>
      </c>
      <c r="W18" s="19">
        <v>0</v>
      </c>
      <c r="X18" s="19">
        <v>0</v>
      </c>
      <c r="Y18" s="22"/>
      <c r="Z18" s="42">
        <v>6</v>
      </c>
      <c r="AA18" s="25">
        <f t="shared" si="4"/>
        <v>6</v>
      </c>
    </row>
    <row r="19" spans="1:27" ht="13.5" thickBot="1">
      <c r="A19" s="53" t="s">
        <v>20</v>
      </c>
      <c r="B19" s="54"/>
      <c r="C19" s="55"/>
      <c r="D19" s="84"/>
      <c r="E19" s="85"/>
      <c r="F19" s="88">
        <f t="shared" si="6"/>
      </c>
      <c r="G19" s="56">
        <f t="shared" si="0"/>
      </c>
      <c r="H19" s="57"/>
      <c r="I19" s="84"/>
      <c r="J19" s="85"/>
      <c r="K19" s="88">
        <f t="shared" si="7"/>
      </c>
      <c r="L19" s="56">
        <f t="shared" si="1"/>
      </c>
      <c r="M19" s="58"/>
      <c r="N19" s="84"/>
      <c r="O19" s="85"/>
      <c r="P19" s="88">
        <f t="shared" si="5"/>
      </c>
      <c r="Q19" s="56">
        <f t="shared" si="2"/>
      </c>
      <c r="R19" s="58"/>
      <c r="S19" s="84"/>
      <c r="T19" s="85"/>
      <c r="U19" s="96">
        <f t="shared" si="3"/>
      </c>
      <c r="V19" s="56"/>
      <c r="W19" s="56"/>
      <c r="X19" s="56"/>
      <c r="Y19" s="58"/>
      <c r="Z19" s="59">
        <f t="shared" si="8"/>
      </c>
      <c r="AA19" s="25">
        <f t="shared" si="4"/>
        <v>0</v>
      </c>
    </row>
    <row r="20" spans="1:26" ht="12.75">
      <c r="A20" s="23"/>
      <c r="B20" s="24" t="s">
        <v>4</v>
      </c>
      <c r="C20" s="23"/>
      <c r="D20" s="135">
        <f>SUM(D7:D19)</f>
        <v>0</v>
      </c>
      <c r="E20" s="135">
        <f>SUM(E7:E19)</f>
        <v>0</v>
      </c>
      <c r="F20" s="136">
        <f>IF(E20&gt;0,D20*100/E20,0)</f>
        <v>0</v>
      </c>
      <c r="G20" s="23"/>
      <c r="H20" s="9"/>
      <c r="I20" s="135">
        <f>SUM(I7:I19)</f>
        <v>0</v>
      </c>
      <c r="J20" s="135">
        <f>SUM(J7:J19)</f>
        <v>0</v>
      </c>
      <c r="K20" s="136">
        <f>IF(J20&gt;0,I20*100/J20,0)</f>
        <v>0</v>
      </c>
      <c r="L20" s="23"/>
      <c r="M20" s="16"/>
      <c r="N20" s="135">
        <f>SUM(N7:N19)</f>
        <v>0</v>
      </c>
      <c r="O20" s="135">
        <f>SUM(O7:O19)</f>
        <v>0</v>
      </c>
      <c r="P20" s="136">
        <f>IF(O20&gt;0,N20*100/O20,0)</f>
        <v>0</v>
      </c>
      <c r="Q20" s="23"/>
      <c r="R20" s="16"/>
      <c r="S20" s="40">
        <f aca="true" t="shared" si="9" ref="S20:X20">SUM(S7:S19)</f>
        <v>0</v>
      </c>
      <c r="T20" s="40">
        <f t="shared" si="9"/>
        <v>0</v>
      </c>
      <c r="U20" s="40">
        <f t="shared" si="9"/>
        <v>0</v>
      </c>
      <c r="V20" s="40">
        <f t="shared" si="9"/>
        <v>0</v>
      </c>
      <c r="W20" s="40">
        <f t="shared" si="9"/>
        <v>0</v>
      </c>
      <c r="X20" s="40">
        <f t="shared" si="9"/>
        <v>0</v>
      </c>
      <c r="Y20" s="41"/>
      <c r="Z20" s="44">
        <f>SUM(Z7:Z19)</f>
        <v>103</v>
      </c>
    </row>
    <row r="21" spans="1:27" ht="12.75" customHeight="1">
      <c r="A21" s="9"/>
      <c r="B21" s="9"/>
      <c r="C21" s="9"/>
      <c r="D21" s="9"/>
      <c r="E21" s="9"/>
      <c r="F21" s="130"/>
      <c r="G21" s="9"/>
      <c r="H21" s="9"/>
      <c r="I21" s="9"/>
      <c r="J21" s="9"/>
      <c r="K21" s="10"/>
      <c r="L21" s="9"/>
      <c r="M21" s="8"/>
      <c r="N21" s="8"/>
      <c r="O21" s="9"/>
      <c r="P21" s="10"/>
      <c r="Q21" s="9"/>
      <c r="R21" s="8"/>
      <c r="S21" s="9"/>
      <c r="T21" s="9"/>
      <c r="U21" s="9"/>
      <c r="V21" s="9"/>
      <c r="W21" s="9"/>
      <c r="X21" s="9"/>
      <c r="Y21" s="8"/>
      <c r="Z21" s="10"/>
      <c r="AA21" s="9"/>
    </row>
  </sheetData>
  <sheetProtection/>
  <mergeCells count="1">
    <mergeCell ref="B1:E1"/>
  </mergeCells>
  <printOptions/>
  <pageMargins left="0.3937007874015748" right="0.3937007874015748" top="0.7874015748031497" bottom="0.4724409448818898" header="0.35433070866141736" footer="0.2362204724409449"/>
  <pageSetup horizontalDpi="360" verticalDpi="360" orientation="landscape" paperSize="9" r:id="rId1"/>
  <headerFooter alignWithMargins="0">
    <oddHeader>&amp;L&amp;"Lucida Sans,Corsivo"&amp;14POGGIBONSI BASKET - under 14 Elite&amp;R&amp;"Lucida Sans,Corsivo"&amp;12Campionato 2013-2014</oddHeader>
    <oddFooter>&amp;L&amp;F - &amp;D &amp;T&amp;R&amp;A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selection activeCell="C31" sqref="C31"/>
    </sheetView>
  </sheetViews>
  <sheetFormatPr defaultColWidth="8.8515625" defaultRowHeight="12.75"/>
  <cols>
    <col min="1" max="1" width="22.8515625" style="6" customWidth="1"/>
    <col min="2" max="2" width="4.7109375" style="6" customWidth="1"/>
    <col min="3" max="3" width="2.7109375" style="6" customWidth="1"/>
    <col min="4" max="5" width="4.7109375" style="6" customWidth="1"/>
    <col min="6" max="6" width="4.7109375" style="2" customWidth="1"/>
    <col min="7" max="7" width="4.7109375" style="6" hidden="1" customWidth="1"/>
    <col min="8" max="8" width="2.7109375" style="6" customWidth="1"/>
    <col min="9" max="10" width="4.7109375" style="6" customWidth="1"/>
    <col min="11" max="11" width="4.7109375" style="2" customWidth="1"/>
    <col min="12" max="12" width="4.7109375" style="6" hidden="1" customWidth="1"/>
    <col min="13" max="13" width="2.7109375" style="7" customWidth="1"/>
    <col min="14" max="14" width="4.7109375" style="7" customWidth="1"/>
    <col min="15" max="15" width="4.7109375" style="6" customWidth="1"/>
    <col min="16" max="16" width="4.7109375" style="2" customWidth="1"/>
    <col min="17" max="17" width="4.7109375" style="6" hidden="1" customWidth="1"/>
    <col min="18" max="18" width="2.7109375" style="7" customWidth="1"/>
    <col min="19" max="24" width="4.7109375" style="6" customWidth="1"/>
    <col min="25" max="25" width="2.7109375" style="7" customWidth="1"/>
    <col min="26" max="26" width="7.8515625" style="2" customWidth="1"/>
    <col min="27" max="27" width="4.28125" style="6" hidden="1" customWidth="1"/>
    <col min="28" max="16384" width="8.8515625" style="6" customWidth="1"/>
  </cols>
  <sheetData>
    <row r="1" spans="1:28" ht="14.25" customHeight="1" thickBot="1">
      <c r="A1" s="62" t="s">
        <v>56</v>
      </c>
      <c r="B1" s="143">
        <v>41570</v>
      </c>
      <c r="C1" s="143"/>
      <c r="D1" s="143"/>
      <c r="E1" s="143"/>
      <c r="F1" s="63"/>
      <c r="G1" s="64"/>
      <c r="H1" s="64"/>
      <c r="I1" s="65"/>
      <c r="J1" s="65"/>
      <c r="K1" s="66"/>
      <c r="L1" s="65"/>
      <c r="M1" s="65"/>
      <c r="N1" s="65"/>
      <c r="O1" s="65"/>
      <c r="P1" s="66"/>
      <c r="Q1" s="65"/>
      <c r="R1" s="65"/>
      <c r="S1" s="65"/>
      <c r="T1" s="65"/>
      <c r="U1" s="65"/>
      <c r="V1" s="65"/>
      <c r="W1" s="65"/>
      <c r="X1" s="65"/>
      <c r="Y1" s="65"/>
      <c r="Z1" s="60"/>
      <c r="AA1" s="7"/>
      <c r="AB1" s="7"/>
    </row>
    <row r="2" spans="1:27" s="13" customFormat="1" ht="26.25" customHeight="1">
      <c r="A2" s="46" t="s">
        <v>55</v>
      </c>
      <c r="B2" s="46"/>
      <c r="C2" s="46"/>
      <c r="D2" s="46" t="s">
        <v>58</v>
      </c>
      <c r="E2" s="46"/>
      <c r="F2" s="47"/>
      <c r="G2" s="48"/>
      <c r="H2" s="48"/>
      <c r="I2" s="48"/>
      <c r="J2" s="48"/>
      <c r="K2" s="49"/>
      <c r="L2" s="50"/>
      <c r="M2" s="50"/>
      <c r="N2" s="51" t="s">
        <v>64</v>
      </c>
      <c r="O2" s="48"/>
      <c r="P2" s="49"/>
      <c r="Q2" s="50"/>
      <c r="R2" s="51"/>
      <c r="S2" s="50"/>
      <c r="T2" s="50"/>
      <c r="U2" s="50"/>
      <c r="V2" s="52" t="s">
        <v>10</v>
      </c>
      <c r="W2" s="52"/>
      <c r="X2" s="52"/>
      <c r="Y2" s="52"/>
      <c r="Z2" s="137">
        <v>3</v>
      </c>
      <c r="AA2" s="12"/>
    </row>
    <row r="3" spans="1:27" s="13" customFormat="1" ht="19.5" customHeight="1" thickBot="1">
      <c r="A3" s="97" t="s">
        <v>1</v>
      </c>
      <c r="B3" s="129" t="s">
        <v>67</v>
      </c>
      <c r="C3" s="98"/>
      <c r="D3" s="98"/>
      <c r="E3" s="98"/>
      <c r="F3" s="99"/>
      <c r="G3" s="100"/>
      <c r="H3" s="101"/>
      <c r="I3" s="101"/>
      <c r="J3" s="101"/>
      <c r="K3" s="102"/>
      <c r="L3" s="101"/>
      <c r="M3" s="101"/>
      <c r="N3" s="101"/>
      <c r="O3" s="101"/>
      <c r="P3" s="102"/>
      <c r="Q3" s="101"/>
      <c r="R3" s="101"/>
      <c r="S3" s="101"/>
      <c r="T3" s="101"/>
      <c r="U3" s="101"/>
      <c r="V3" s="101"/>
      <c r="W3" s="101"/>
      <c r="X3" s="101"/>
      <c r="Y3" s="101"/>
      <c r="Z3" s="103"/>
      <c r="AA3" s="12"/>
    </row>
    <row r="4" spans="1:27" ht="14.25" customHeight="1">
      <c r="A4" s="61"/>
      <c r="B4" s="61"/>
      <c r="C4" s="61"/>
      <c r="D4" s="61"/>
      <c r="E4" s="61"/>
      <c r="F4" s="43"/>
      <c r="G4" s="61"/>
      <c r="H4" s="61"/>
      <c r="I4" s="61"/>
      <c r="J4" s="61"/>
      <c r="K4" s="43"/>
      <c r="L4" s="61"/>
      <c r="M4" s="61"/>
      <c r="N4" s="61"/>
      <c r="O4" s="61"/>
      <c r="P4" s="43"/>
      <c r="Q4" s="61"/>
      <c r="R4" s="61"/>
      <c r="S4" s="61"/>
      <c r="T4" s="61"/>
      <c r="U4" s="61"/>
      <c r="V4" s="61"/>
      <c r="W4" s="61"/>
      <c r="X4" s="61"/>
      <c r="Y4" s="61"/>
      <c r="Z4" s="43"/>
      <c r="AA4" s="12"/>
    </row>
    <row r="5" spans="1:27" ht="12.75">
      <c r="A5" s="7"/>
      <c r="B5" s="7"/>
      <c r="C5" s="7"/>
      <c r="D5" s="1" t="s">
        <v>40</v>
      </c>
      <c r="E5" s="1"/>
      <c r="F5" s="3"/>
      <c r="G5" s="1"/>
      <c r="H5" s="7"/>
      <c r="I5" s="1" t="s">
        <v>42</v>
      </c>
      <c r="J5" s="1"/>
      <c r="K5" s="3"/>
      <c r="L5" s="1"/>
      <c r="M5" s="11"/>
      <c r="N5" s="1" t="s">
        <v>41</v>
      </c>
      <c r="O5" s="1"/>
      <c r="P5" s="3"/>
      <c r="Q5" s="1"/>
      <c r="R5" s="11"/>
      <c r="S5" s="11"/>
      <c r="T5" s="11"/>
      <c r="U5" s="11"/>
      <c r="V5" s="11"/>
      <c r="W5" s="11"/>
      <c r="X5" s="11"/>
      <c r="Y5" s="11"/>
      <c r="Z5" s="11"/>
      <c r="AA5" s="12"/>
    </row>
    <row r="6" spans="1:27" s="110" customFormat="1" ht="24.75" customHeight="1" thickBot="1">
      <c r="A6" s="108"/>
      <c r="B6" s="111" t="s">
        <v>44</v>
      </c>
      <c r="C6" s="111"/>
      <c r="D6" s="111" t="s">
        <v>29</v>
      </c>
      <c r="E6" s="111" t="s">
        <v>5</v>
      </c>
      <c r="F6" s="107" t="s">
        <v>0</v>
      </c>
      <c r="G6" s="111"/>
      <c r="H6" s="109"/>
      <c r="I6" s="111" t="s">
        <v>29</v>
      </c>
      <c r="J6" s="111" t="s">
        <v>5</v>
      </c>
      <c r="K6" s="107" t="s">
        <v>0</v>
      </c>
      <c r="L6" s="111"/>
      <c r="M6" s="111"/>
      <c r="N6" s="111" t="s">
        <v>29</v>
      </c>
      <c r="O6" s="111" t="s">
        <v>5</v>
      </c>
      <c r="P6" s="107" t="s">
        <v>0</v>
      </c>
      <c r="Q6" s="111"/>
      <c r="R6" s="111"/>
      <c r="S6" s="107" t="s">
        <v>30</v>
      </c>
      <c r="T6" s="107" t="s">
        <v>43</v>
      </c>
      <c r="U6" s="107" t="s">
        <v>32</v>
      </c>
      <c r="V6" s="107" t="s">
        <v>33</v>
      </c>
      <c r="W6" s="107" t="s">
        <v>34</v>
      </c>
      <c r="X6" s="107" t="s">
        <v>35</v>
      </c>
      <c r="Y6" s="107"/>
      <c r="Z6" s="107" t="s">
        <v>2</v>
      </c>
      <c r="AA6" s="109"/>
    </row>
    <row r="7" spans="1:27" ht="12.75">
      <c r="A7" s="67" t="s">
        <v>13</v>
      </c>
      <c r="B7" s="68" t="s">
        <v>65</v>
      </c>
      <c r="C7" s="69"/>
      <c r="D7" s="70">
        <v>0</v>
      </c>
      <c r="E7" s="70">
        <v>4</v>
      </c>
      <c r="F7" s="71">
        <f>IF(ISERROR(G7),0,G7)</f>
        <v>0</v>
      </c>
      <c r="G7" s="70">
        <f>IF(B7="x",(D7*100)/E7,"")</f>
        <v>0</v>
      </c>
      <c r="H7" s="69"/>
      <c r="I7" s="78">
        <v>0</v>
      </c>
      <c r="J7" s="79">
        <v>0</v>
      </c>
      <c r="K7" s="86">
        <f>IF(ISERROR(L7),0,L7)</f>
        <v>0</v>
      </c>
      <c r="L7" s="70" t="e">
        <f>IF(B7="x",(I7*100)/J7,"")</f>
        <v>#DIV/0!</v>
      </c>
      <c r="M7" s="69"/>
      <c r="N7" s="78">
        <v>0</v>
      </c>
      <c r="O7" s="79">
        <v>0</v>
      </c>
      <c r="P7" s="86">
        <f>IF(ISERROR(Q7),0,Q7)</f>
        <v>0</v>
      </c>
      <c r="Q7" s="70" t="e">
        <f>IF(B7="x",(N7*100)/O7,"")</f>
        <v>#DIV/0!</v>
      </c>
      <c r="R7" s="69"/>
      <c r="S7" s="78">
        <v>2</v>
      </c>
      <c r="T7" s="79">
        <v>3</v>
      </c>
      <c r="U7" s="80">
        <f>IF(S7&lt;&gt;"",T7-S7,"")</f>
        <v>1</v>
      </c>
      <c r="V7" s="70">
        <v>0</v>
      </c>
      <c r="W7" s="70">
        <v>0</v>
      </c>
      <c r="X7" s="70">
        <v>0</v>
      </c>
      <c r="Y7" s="69"/>
      <c r="Z7" s="72">
        <f>IF(B7="x",(D7*2)+I7+(N7*3),"")</f>
        <v>0</v>
      </c>
      <c r="AA7" s="25">
        <f>IF(Z7="",0,Z7)</f>
        <v>0</v>
      </c>
    </row>
    <row r="8" spans="1:27" ht="12.75">
      <c r="A8" s="17" t="s">
        <v>28</v>
      </c>
      <c r="B8" s="18" t="s">
        <v>65</v>
      </c>
      <c r="C8" s="20"/>
      <c r="D8" s="81">
        <v>2</v>
      </c>
      <c r="E8" s="82">
        <v>9</v>
      </c>
      <c r="F8" s="87">
        <f>IF(ISERROR(G8),0,G8)</f>
        <v>22.22222222222222</v>
      </c>
      <c r="G8" s="19">
        <f aca="true" t="shared" si="0" ref="G8:G19">IF(B8="x",(D8*100)/E8,"")</f>
        <v>22.22222222222222</v>
      </c>
      <c r="H8" s="21"/>
      <c r="I8" s="81">
        <v>0</v>
      </c>
      <c r="J8" s="82">
        <v>2</v>
      </c>
      <c r="K8" s="87">
        <f>IF(ISERROR(L8),0,L8)</f>
        <v>0</v>
      </c>
      <c r="L8" s="19">
        <f aca="true" t="shared" si="1" ref="L8:L19">IF(B8="x",(I8*100)/J8,"")</f>
        <v>0</v>
      </c>
      <c r="M8" s="22"/>
      <c r="N8" s="81">
        <v>0</v>
      </c>
      <c r="O8" s="82">
        <v>1</v>
      </c>
      <c r="P8" s="87">
        <f>IF(ISERROR(Q8),0,Q8)</f>
        <v>0</v>
      </c>
      <c r="Q8" s="19">
        <f aca="true" t="shared" si="2" ref="Q8:Q19">IF(B8="x",(N8*100)/O8,"")</f>
        <v>0</v>
      </c>
      <c r="R8" s="22"/>
      <c r="S8" s="81">
        <v>3</v>
      </c>
      <c r="T8" s="82">
        <v>3</v>
      </c>
      <c r="U8" s="83">
        <f aca="true" t="shared" si="3" ref="U8:U19">IF(S8&lt;&gt;"",T8-S8,"")</f>
        <v>0</v>
      </c>
      <c r="V8" s="19">
        <v>8</v>
      </c>
      <c r="W8" s="19">
        <v>1</v>
      </c>
      <c r="X8" s="19">
        <v>0</v>
      </c>
      <c r="Y8" s="22"/>
      <c r="Z8" s="42">
        <f aca="true" t="shared" si="4" ref="Z8:Z19">IF(B8="x",(D8*2)+I8+(N8*3),"")</f>
        <v>4</v>
      </c>
      <c r="AA8" s="25">
        <f aca="true" t="shared" si="5" ref="AA8:AA19">IF(Z8="",0,Z8)</f>
        <v>4</v>
      </c>
    </row>
    <row r="9" spans="1:27" ht="12.75">
      <c r="A9" s="17" t="s">
        <v>14</v>
      </c>
      <c r="B9" s="18" t="s">
        <v>66</v>
      </c>
      <c r="C9" s="20"/>
      <c r="D9" s="81">
        <v>0</v>
      </c>
      <c r="E9" s="82">
        <v>0</v>
      </c>
      <c r="F9" s="87">
        <f>IF(ISERROR(G9),0,G9)</f>
      </c>
      <c r="G9" s="19">
        <f t="shared" si="0"/>
      </c>
      <c r="H9" s="21"/>
      <c r="I9" s="81">
        <v>0</v>
      </c>
      <c r="J9" s="82">
        <v>0</v>
      </c>
      <c r="K9" s="87">
        <f>IF(ISERROR(L9),0,L9)</f>
      </c>
      <c r="L9" s="19">
        <f t="shared" si="1"/>
      </c>
      <c r="M9" s="22"/>
      <c r="N9" s="81">
        <v>0</v>
      </c>
      <c r="O9" s="82">
        <v>0</v>
      </c>
      <c r="P9" s="87">
        <f>IF(ISERROR(Q9),0,Q9)</f>
      </c>
      <c r="Q9" s="19">
        <f t="shared" si="2"/>
      </c>
      <c r="R9" s="22"/>
      <c r="S9" s="81">
        <v>0</v>
      </c>
      <c r="T9" s="82">
        <v>0</v>
      </c>
      <c r="U9" s="83">
        <f t="shared" si="3"/>
        <v>0</v>
      </c>
      <c r="V9" s="19">
        <v>0</v>
      </c>
      <c r="W9" s="19">
        <v>0</v>
      </c>
      <c r="X9" s="19">
        <v>0</v>
      </c>
      <c r="Y9" s="22"/>
      <c r="Z9" s="42">
        <f t="shared" si="4"/>
      </c>
      <c r="AA9" s="25">
        <f t="shared" si="5"/>
        <v>0</v>
      </c>
    </row>
    <row r="10" spans="1:27" ht="12.75">
      <c r="A10" s="17" t="s">
        <v>15</v>
      </c>
      <c r="B10" s="18" t="s">
        <v>65</v>
      </c>
      <c r="C10" s="20"/>
      <c r="D10" s="81">
        <v>8</v>
      </c>
      <c r="E10" s="82">
        <v>21</v>
      </c>
      <c r="F10" s="87">
        <f>IF(ISERROR(G10),0,G10)</f>
        <v>38.095238095238095</v>
      </c>
      <c r="G10" s="19">
        <f>IF(B10="x",(D10*100)/E10,"")</f>
        <v>38.095238095238095</v>
      </c>
      <c r="H10" s="21"/>
      <c r="I10" s="81">
        <v>4</v>
      </c>
      <c r="J10" s="82">
        <v>12</v>
      </c>
      <c r="K10" s="87">
        <f>IF(ISERROR(L10),0,L10)</f>
        <v>33.333333333333336</v>
      </c>
      <c r="L10" s="19">
        <f t="shared" si="1"/>
        <v>33.333333333333336</v>
      </c>
      <c r="M10" s="22"/>
      <c r="N10" s="81">
        <v>0</v>
      </c>
      <c r="O10" s="82">
        <v>1</v>
      </c>
      <c r="P10" s="87">
        <f aca="true" t="shared" si="6" ref="P10:P19">IF(ISERROR(Q10),0,Q10)</f>
        <v>0</v>
      </c>
      <c r="Q10" s="19">
        <f t="shared" si="2"/>
        <v>0</v>
      </c>
      <c r="R10" s="22"/>
      <c r="S10" s="81">
        <v>3</v>
      </c>
      <c r="T10" s="82">
        <v>4</v>
      </c>
      <c r="U10" s="83">
        <f t="shared" si="3"/>
        <v>1</v>
      </c>
      <c r="V10" s="19">
        <v>10</v>
      </c>
      <c r="W10" s="19">
        <v>1</v>
      </c>
      <c r="X10" s="19">
        <v>1</v>
      </c>
      <c r="Y10" s="22"/>
      <c r="Z10" s="42">
        <f t="shared" si="4"/>
        <v>20</v>
      </c>
      <c r="AA10" s="25">
        <f t="shared" si="5"/>
        <v>20</v>
      </c>
    </row>
    <row r="11" spans="1:27" ht="12.75">
      <c r="A11" s="17" t="s">
        <v>52</v>
      </c>
      <c r="B11" s="18" t="s">
        <v>65</v>
      </c>
      <c r="C11" s="20"/>
      <c r="D11" s="81">
        <v>0</v>
      </c>
      <c r="E11" s="82">
        <v>2</v>
      </c>
      <c r="F11" s="87">
        <f aca="true" t="shared" si="7" ref="F11:F19">IF(ISERROR(G11),0,G11)</f>
        <v>0</v>
      </c>
      <c r="G11" s="19">
        <f t="shared" si="0"/>
        <v>0</v>
      </c>
      <c r="H11" s="21"/>
      <c r="I11" s="81">
        <v>0</v>
      </c>
      <c r="J11" s="82">
        <v>0</v>
      </c>
      <c r="K11" s="87">
        <f aca="true" t="shared" si="8" ref="K11:K19">IF(ISERROR(L11),0,L11)</f>
        <v>0</v>
      </c>
      <c r="L11" s="19" t="e">
        <f t="shared" si="1"/>
        <v>#DIV/0!</v>
      </c>
      <c r="M11" s="22"/>
      <c r="N11" s="81">
        <v>0</v>
      </c>
      <c r="O11" s="82">
        <v>0</v>
      </c>
      <c r="P11" s="87">
        <f t="shared" si="6"/>
        <v>0</v>
      </c>
      <c r="Q11" s="19" t="e">
        <f t="shared" si="2"/>
        <v>#DIV/0!</v>
      </c>
      <c r="R11" s="22"/>
      <c r="S11" s="81">
        <v>2</v>
      </c>
      <c r="T11" s="82">
        <v>1</v>
      </c>
      <c r="U11" s="83">
        <f t="shared" si="3"/>
        <v>-1</v>
      </c>
      <c r="V11" s="19">
        <v>0</v>
      </c>
      <c r="W11" s="19">
        <v>0</v>
      </c>
      <c r="X11" s="19">
        <v>0</v>
      </c>
      <c r="Y11" s="22"/>
      <c r="Z11" s="42">
        <f t="shared" si="4"/>
        <v>0</v>
      </c>
      <c r="AA11" s="25">
        <f t="shared" si="5"/>
        <v>0</v>
      </c>
    </row>
    <row r="12" spans="1:27" ht="12.75">
      <c r="A12" s="17" t="s">
        <v>21</v>
      </c>
      <c r="B12" s="18" t="s">
        <v>65</v>
      </c>
      <c r="C12" s="20"/>
      <c r="D12" s="81">
        <v>3</v>
      </c>
      <c r="E12" s="82">
        <v>16</v>
      </c>
      <c r="F12" s="87">
        <f>IF(ISERROR(G12),0,G12)</f>
        <v>18.75</v>
      </c>
      <c r="G12" s="19">
        <f>IF(B12="x",(D12*100)/E12,"")</f>
        <v>18.75</v>
      </c>
      <c r="H12" s="21"/>
      <c r="I12" s="81">
        <v>0</v>
      </c>
      <c r="J12" s="82">
        <v>0</v>
      </c>
      <c r="K12" s="87">
        <f>IF(ISERROR(L12),0,L12)</f>
        <v>0</v>
      </c>
      <c r="L12" s="19" t="e">
        <f>IF(B12="x",(I12*100)/J12,"")</f>
        <v>#DIV/0!</v>
      </c>
      <c r="M12" s="22"/>
      <c r="N12" s="81">
        <v>0</v>
      </c>
      <c r="O12" s="82">
        <v>1</v>
      </c>
      <c r="P12" s="87">
        <f>IF(ISERROR(Q12),0,Q12)</f>
        <v>0</v>
      </c>
      <c r="Q12" s="19">
        <f>IF(B12="x",(N12*100)/O12,"")</f>
        <v>0</v>
      </c>
      <c r="R12" s="22"/>
      <c r="S12" s="81">
        <v>5</v>
      </c>
      <c r="T12" s="82">
        <v>7</v>
      </c>
      <c r="U12" s="83">
        <f>IF(S12&lt;&gt;"",T12-S12,"")</f>
        <v>2</v>
      </c>
      <c r="V12" s="19">
        <v>9</v>
      </c>
      <c r="W12" s="19">
        <v>0</v>
      </c>
      <c r="X12" s="19">
        <v>2</v>
      </c>
      <c r="Y12" s="22"/>
      <c r="Z12" s="42">
        <f>IF(B12="x",(D12*2)+I12+(N12*3),"")</f>
        <v>6</v>
      </c>
      <c r="AA12" s="25">
        <f>IF(Z12="",0,Z12)</f>
        <v>6</v>
      </c>
    </row>
    <row r="13" spans="1:27" ht="12.75">
      <c r="A13" s="17" t="s">
        <v>27</v>
      </c>
      <c r="B13" s="18" t="s">
        <v>65</v>
      </c>
      <c r="C13" s="20"/>
      <c r="D13" s="81">
        <v>1</v>
      </c>
      <c r="E13" s="82">
        <v>2</v>
      </c>
      <c r="F13" s="87">
        <f t="shared" si="7"/>
        <v>50</v>
      </c>
      <c r="G13" s="19">
        <f t="shared" si="0"/>
        <v>50</v>
      </c>
      <c r="H13" s="21"/>
      <c r="I13" s="81">
        <v>0</v>
      </c>
      <c r="J13" s="82">
        <v>0</v>
      </c>
      <c r="K13" s="87">
        <f t="shared" si="8"/>
        <v>0</v>
      </c>
      <c r="L13" s="19" t="e">
        <f t="shared" si="1"/>
        <v>#DIV/0!</v>
      </c>
      <c r="M13" s="22"/>
      <c r="N13" s="81">
        <v>0</v>
      </c>
      <c r="O13" s="82">
        <v>0</v>
      </c>
      <c r="P13" s="87">
        <f t="shared" si="6"/>
        <v>0</v>
      </c>
      <c r="Q13" s="19" t="e">
        <f t="shared" si="2"/>
        <v>#DIV/0!</v>
      </c>
      <c r="R13" s="22"/>
      <c r="S13" s="81">
        <v>1</v>
      </c>
      <c r="T13" s="82">
        <v>0</v>
      </c>
      <c r="U13" s="83">
        <f t="shared" si="3"/>
        <v>-1</v>
      </c>
      <c r="V13" s="19">
        <v>2</v>
      </c>
      <c r="W13" s="19">
        <v>0</v>
      </c>
      <c r="X13" s="19">
        <v>0</v>
      </c>
      <c r="Y13" s="22"/>
      <c r="Z13" s="42">
        <f t="shared" si="4"/>
        <v>2</v>
      </c>
      <c r="AA13" s="25">
        <f t="shared" si="5"/>
        <v>2</v>
      </c>
    </row>
    <row r="14" spans="1:27" ht="12.75">
      <c r="A14" s="17" t="s">
        <v>16</v>
      </c>
      <c r="B14" s="18" t="s">
        <v>66</v>
      </c>
      <c r="C14" s="20"/>
      <c r="D14" s="81">
        <v>0</v>
      </c>
      <c r="E14" s="82">
        <v>0</v>
      </c>
      <c r="F14" s="87">
        <f>IF(ISERROR(G14),0,G14)</f>
      </c>
      <c r="G14" s="19">
        <f>IF(B14="x",(D14*100)/E14,"")</f>
      </c>
      <c r="H14" s="21"/>
      <c r="I14" s="81">
        <v>0</v>
      </c>
      <c r="J14" s="82">
        <v>0</v>
      </c>
      <c r="K14" s="87">
        <f>IF(ISERROR(L14),0,L14)</f>
      </c>
      <c r="L14" s="19">
        <f t="shared" si="1"/>
      </c>
      <c r="M14" s="22"/>
      <c r="N14" s="81">
        <v>0</v>
      </c>
      <c r="O14" s="82">
        <v>0</v>
      </c>
      <c r="P14" s="87">
        <f t="shared" si="6"/>
      </c>
      <c r="Q14" s="19">
        <f t="shared" si="2"/>
      </c>
      <c r="R14" s="22"/>
      <c r="S14" s="81">
        <v>0</v>
      </c>
      <c r="T14" s="82">
        <v>0</v>
      </c>
      <c r="U14" s="83">
        <f t="shared" si="3"/>
        <v>0</v>
      </c>
      <c r="V14" s="19">
        <v>0</v>
      </c>
      <c r="W14" s="19">
        <v>0</v>
      </c>
      <c r="X14" s="19">
        <v>0</v>
      </c>
      <c r="Y14" s="22"/>
      <c r="Z14" s="42">
        <f t="shared" si="4"/>
      </c>
      <c r="AA14" s="25">
        <f t="shared" si="5"/>
        <v>0</v>
      </c>
    </row>
    <row r="15" spans="1:27" ht="12.75">
      <c r="A15" s="17" t="s">
        <v>17</v>
      </c>
      <c r="B15" s="18" t="s">
        <v>65</v>
      </c>
      <c r="C15" s="20"/>
      <c r="D15" s="81">
        <v>0</v>
      </c>
      <c r="E15" s="82">
        <v>1</v>
      </c>
      <c r="F15" s="87">
        <f t="shared" si="7"/>
        <v>0</v>
      </c>
      <c r="G15" s="19">
        <f t="shared" si="0"/>
        <v>0</v>
      </c>
      <c r="H15" s="21"/>
      <c r="I15" s="81">
        <v>0</v>
      </c>
      <c r="J15" s="82">
        <v>0</v>
      </c>
      <c r="K15" s="87">
        <f t="shared" si="8"/>
        <v>0</v>
      </c>
      <c r="L15" s="19" t="e">
        <f t="shared" si="1"/>
        <v>#DIV/0!</v>
      </c>
      <c r="M15" s="22"/>
      <c r="N15" s="81">
        <v>0</v>
      </c>
      <c r="O15" s="82">
        <v>0</v>
      </c>
      <c r="P15" s="87">
        <f t="shared" si="6"/>
        <v>0</v>
      </c>
      <c r="Q15" s="19" t="e">
        <f t="shared" si="2"/>
        <v>#DIV/0!</v>
      </c>
      <c r="R15" s="22"/>
      <c r="S15" s="81">
        <v>0</v>
      </c>
      <c r="T15" s="82">
        <v>0</v>
      </c>
      <c r="U15" s="83">
        <f t="shared" si="3"/>
        <v>0</v>
      </c>
      <c r="V15" s="19">
        <v>0</v>
      </c>
      <c r="W15" s="19">
        <v>0</v>
      </c>
      <c r="X15" s="19">
        <v>0</v>
      </c>
      <c r="Y15" s="22"/>
      <c r="Z15" s="42">
        <f t="shared" si="4"/>
        <v>0</v>
      </c>
      <c r="AA15" s="25">
        <f t="shared" si="5"/>
        <v>0</v>
      </c>
    </row>
    <row r="16" spans="1:27" ht="12.75">
      <c r="A16" s="17" t="s">
        <v>18</v>
      </c>
      <c r="B16" s="18" t="s">
        <v>65</v>
      </c>
      <c r="C16" s="20"/>
      <c r="D16" s="81">
        <v>3</v>
      </c>
      <c r="E16" s="82">
        <v>9</v>
      </c>
      <c r="F16" s="87">
        <f t="shared" si="7"/>
        <v>33.333333333333336</v>
      </c>
      <c r="G16" s="19">
        <f t="shared" si="0"/>
        <v>33.333333333333336</v>
      </c>
      <c r="H16" s="21"/>
      <c r="I16" s="81">
        <v>1</v>
      </c>
      <c r="J16" s="82">
        <v>4</v>
      </c>
      <c r="K16" s="87">
        <f t="shared" si="8"/>
        <v>25</v>
      </c>
      <c r="L16" s="19">
        <f t="shared" si="1"/>
        <v>25</v>
      </c>
      <c r="M16" s="22"/>
      <c r="N16" s="81">
        <v>0</v>
      </c>
      <c r="O16" s="82">
        <v>1</v>
      </c>
      <c r="P16" s="87">
        <f t="shared" si="6"/>
        <v>0</v>
      </c>
      <c r="Q16" s="19">
        <f t="shared" si="2"/>
        <v>0</v>
      </c>
      <c r="R16" s="22"/>
      <c r="S16" s="81">
        <v>4</v>
      </c>
      <c r="T16" s="82">
        <v>2</v>
      </c>
      <c r="U16" s="83">
        <f t="shared" si="3"/>
        <v>-2</v>
      </c>
      <c r="V16" s="19">
        <v>1</v>
      </c>
      <c r="W16" s="19">
        <v>0</v>
      </c>
      <c r="X16" s="19">
        <v>1</v>
      </c>
      <c r="Y16" s="22"/>
      <c r="Z16" s="42">
        <f t="shared" si="4"/>
        <v>7</v>
      </c>
      <c r="AA16" s="25">
        <f t="shared" si="5"/>
        <v>7</v>
      </c>
    </row>
    <row r="17" spans="1:27" ht="12.75">
      <c r="A17" s="17" t="s">
        <v>53</v>
      </c>
      <c r="B17" s="18" t="s">
        <v>65</v>
      </c>
      <c r="C17" s="20"/>
      <c r="D17" s="81">
        <v>1</v>
      </c>
      <c r="E17" s="82">
        <v>4</v>
      </c>
      <c r="F17" s="87">
        <f t="shared" si="7"/>
        <v>25</v>
      </c>
      <c r="G17" s="19">
        <f t="shared" si="0"/>
        <v>25</v>
      </c>
      <c r="H17" s="21"/>
      <c r="I17" s="81">
        <v>3</v>
      </c>
      <c r="J17" s="82">
        <v>4</v>
      </c>
      <c r="K17" s="87">
        <f t="shared" si="8"/>
        <v>75</v>
      </c>
      <c r="L17" s="19">
        <f t="shared" si="1"/>
        <v>75</v>
      </c>
      <c r="M17" s="22"/>
      <c r="N17" s="81">
        <v>0</v>
      </c>
      <c r="O17" s="82">
        <v>0</v>
      </c>
      <c r="P17" s="87">
        <f t="shared" si="6"/>
        <v>0</v>
      </c>
      <c r="Q17" s="19" t="e">
        <f t="shared" si="2"/>
        <v>#DIV/0!</v>
      </c>
      <c r="R17" s="22"/>
      <c r="S17" s="81">
        <v>3</v>
      </c>
      <c r="T17" s="82">
        <v>1</v>
      </c>
      <c r="U17" s="83">
        <f t="shared" si="3"/>
        <v>-2</v>
      </c>
      <c r="V17" s="19">
        <v>0</v>
      </c>
      <c r="W17" s="19">
        <v>0</v>
      </c>
      <c r="X17" s="19">
        <v>0</v>
      </c>
      <c r="Y17" s="22"/>
      <c r="Z17" s="42">
        <f t="shared" si="4"/>
        <v>5</v>
      </c>
      <c r="AA17" s="25">
        <f t="shared" si="5"/>
        <v>5</v>
      </c>
    </row>
    <row r="18" spans="1:27" ht="12.75">
      <c r="A18" s="17" t="s">
        <v>19</v>
      </c>
      <c r="B18" s="18"/>
      <c r="C18" s="20"/>
      <c r="D18" s="81"/>
      <c r="E18" s="82"/>
      <c r="F18" s="87">
        <f t="shared" si="7"/>
      </c>
      <c r="G18" s="19">
        <f t="shared" si="0"/>
      </c>
      <c r="H18" s="21"/>
      <c r="I18" s="81"/>
      <c r="J18" s="82"/>
      <c r="K18" s="87">
        <f t="shared" si="8"/>
      </c>
      <c r="L18" s="19">
        <f t="shared" si="1"/>
      </c>
      <c r="M18" s="22"/>
      <c r="N18" s="81"/>
      <c r="O18" s="82"/>
      <c r="P18" s="87">
        <f t="shared" si="6"/>
      </c>
      <c r="Q18" s="19">
        <f t="shared" si="2"/>
      </c>
      <c r="R18" s="22"/>
      <c r="S18" s="81"/>
      <c r="T18" s="82"/>
      <c r="U18" s="83">
        <f t="shared" si="3"/>
      </c>
      <c r="V18" s="19"/>
      <c r="W18" s="19"/>
      <c r="X18" s="19"/>
      <c r="Y18" s="22"/>
      <c r="Z18" s="42">
        <f t="shared" si="4"/>
      </c>
      <c r="AA18" s="25">
        <f t="shared" si="5"/>
        <v>0</v>
      </c>
    </row>
    <row r="19" spans="1:27" ht="13.5" thickBot="1">
      <c r="A19" s="53" t="s">
        <v>20</v>
      </c>
      <c r="B19" s="54" t="s">
        <v>66</v>
      </c>
      <c r="C19" s="55"/>
      <c r="D19" s="84">
        <v>0</v>
      </c>
      <c r="E19" s="85">
        <v>0</v>
      </c>
      <c r="F19" s="88">
        <f t="shared" si="7"/>
      </c>
      <c r="G19" s="56">
        <f t="shared" si="0"/>
      </c>
      <c r="H19" s="57"/>
      <c r="I19" s="84">
        <v>0</v>
      </c>
      <c r="J19" s="85">
        <v>0</v>
      </c>
      <c r="K19" s="88">
        <f t="shared" si="8"/>
      </c>
      <c r="L19" s="56">
        <f t="shared" si="1"/>
      </c>
      <c r="M19" s="58"/>
      <c r="N19" s="84">
        <v>0</v>
      </c>
      <c r="O19" s="85">
        <v>0</v>
      </c>
      <c r="P19" s="88">
        <f t="shared" si="6"/>
      </c>
      <c r="Q19" s="56">
        <f t="shared" si="2"/>
      </c>
      <c r="R19" s="58"/>
      <c r="S19" s="84">
        <v>0</v>
      </c>
      <c r="T19" s="85">
        <v>0</v>
      </c>
      <c r="U19" s="96">
        <f t="shared" si="3"/>
        <v>0</v>
      </c>
      <c r="V19" s="56">
        <v>0</v>
      </c>
      <c r="W19" s="56">
        <v>0</v>
      </c>
      <c r="X19" s="56">
        <v>0</v>
      </c>
      <c r="Y19" s="58"/>
      <c r="Z19" s="59">
        <f t="shared" si="4"/>
      </c>
      <c r="AA19" s="25">
        <f t="shared" si="5"/>
        <v>0</v>
      </c>
    </row>
    <row r="20" spans="1:26" ht="12.75">
      <c r="A20" s="23"/>
      <c r="B20" s="24" t="s">
        <v>4</v>
      </c>
      <c r="C20" s="23"/>
      <c r="D20" s="135">
        <f>SUM(D7:D19)</f>
        <v>18</v>
      </c>
      <c r="E20" s="135">
        <f>SUM(E7:E19)</f>
        <v>68</v>
      </c>
      <c r="F20" s="136">
        <f>IF(E20&gt;0,D20*100/E20,0)</f>
        <v>26.470588235294116</v>
      </c>
      <c r="G20" s="23"/>
      <c r="H20" s="9"/>
      <c r="I20" s="135">
        <f>SUM(I7:I19)</f>
        <v>8</v>
      </c>
      <c r="J20" s="135">
        <f>SUM(J7:J19)</f>
        <v>22</v>
      </c>
      <c r="K20" s="136">
        <f>IF(J20&gt;0,I20*100/J20,0)</f>
        <v>36.36363636363637</v>
      </c>
      <c r="L20" s="23"/>
      <c r="M20" s="16"/>
      <c r="N20" s="135">
        <f>SUM(N7:N19)</f>
        <v>0</v>
      </c>
      <c r="O20" s="135">
        <f>SUM(O7:O19)</f>
        <v>4</v>
      </c>
      <c r="P20" s="136">
        <f>IF(O20&gt;0,N20*100/O20,0)</f>
        <v>0</v>
      </c>
      <c r="Q20" s="23"/>
      <c r="R20" s="16"/>
      <c r="S20" s="40">
        <f aca="true" t="shared" si="9" ref="S20:X20">SUM(S7:S19)</f>
        <v>23</v>
      </c>
      <c r="T20" s="40">
        <f t="shared" si="9"/>
        <v>21</v>
      </c>
      <c r="U20" s="40">
        <f t="shared" si="9"/>
        <v>-2</v>
      </c>
      <c r="V20" s="40">
        <f t="shared" si="9"/>
        <v>30</v>
      </c>
      <c r="W20" s="40">
        <f t="shared" si="9"/>
        <v>2</v>
      </c>
      <c r="X20" s="40">
        <f t="shared" si="9"/>
        <v>4</v>
      </c>
      <c r="Y20" s="41"/>
      <c r="Z20" s="44">
        <f>SUM(Z7:Z19)</f>
        <v>44</v>
      </c>
    </row>
    <row r="21" spans="1:27" ht="12.75" customHeight="1">
      <c r="A21" s="9"/>
      <c r="B21" s="9"/>
      <c r="C21" s="9"/>
      <c r="D21" s="9"/>
      <c r="E21" s="9"/>
      <c r="F21" s="130"/>
      <c r="G21" s="9"/>
      <c r="H21" s="9"/>
      <c r="I21" s="9"/>
      <c r="J21" s="9"/>
      <c r="K21" s="10"/>
      <c r="L21" s="9"/>
      <c r="M21" s="8"/>
      <c r="N21" s="8"/>
      <c r="O21" s="9"/>
      <c r="P21" s="10"/>
      <c r="Q21" s="9"/>
      <c r="R21" s="8"/>
      <c r="S21" s="9"/>
      <c r="T21" s="9"/>
      <c r="U21" s="9"/>
      <c r="V21" s="9"/>
      <c r="W21" s="9"/>
      <c r="X21" s="9"/>
      <c r="Y21" s="8"/>
      <c r="Z21" s="10"/>
      <c r="AA21" s="9"/>
    </row>
  </sheetData>
  <sheetProtection/>
  <mergeCells count="1">
    <mergeCell ref="B1:E1"/>
  </mergeCells>
  <printOptions/>
  <pageMargins left="0.3937007874015748" right="0.3937007874015748" top="0.7874015748031497" bottom="0.4724409448818898" header="0.35433070866141736" footer="0.2362204724409449"/>
  <pageSetup horizontalDpi="360" verticalDpi="360" orientation="landscape" paperSize="9" r:id="rId1"/>
  <headerFooter alignWithMargins="0">
    <oddHeader>&amp;L&amp;"Lucida Sans,Corsivo"&amp;14POGGIBONSI BASKET - under 14 Elite&amp;R&amp;"Lucida Sans,Corsivo"&amp;12Campionato 2013-2014</oddHeader>
    <oddFooter>&amp;L&amp;F - &amp;D &amp;T&amp;R&amp;A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selection activeCell="X17" sqref="X17"/>
    </sheetView>
  </sheetViews>
  <sheetFormatPr defaultColWidth="8.8515625" defaultRowHeight="12.75"/>
  <cols>
    <col min="1" max="1" width="22.8515625" style="6" customWidth="1"/>
    <col min="2" max="2" width="4.7109375" style="6" customWidth="1"/>
    <col min="3" max="3" width="2.7109375" style="6" customWidth="1"/>
    <col min="4" max="5" width="4.7109375" style="6" customWidth="1"/>
    <col min="6" max="6" width="4.7109375" style="2" customWidth="1"/>
    <col min="7" max="7" width="4.7109375" style="6" hidden="1" customWidth="1"/>
    <col min="8" max="8" width="2.7109375" style="6" customWidth="1"/>
    <col min="9" max="10" width="4.7109375" style="6" customWidth="1"/>
    <col min="11" max="11" width="4.7109375" style="2" customWidth="1"/>
    <col min="12" max="12" width="4.7109375" style="6" hidden="1" customWidth="1"/>
    <col min="13" max="13" width="2.7109375" style="7" customWidth="1"/>
    <col min="14" max="14" width="4.7109375" style="7" customWidth="1"/>
    <col min="15" max="15" width="4.7109375" style="6" customWidth="1"/>
    <col min="16" max="16" width="4.7109375" style="2" customWidth="1"/>
    <col min="17" max="17" width="4.7109375" style="6" hidden="1" customWidth="1"/>
    <col min="18" max="18" width="2.7109375" style="7" customWidth="1"/>
    <col min="19" max="24" width="4.7109375" style="6" customWidth="1"/>
    <col min="25" max="25" width="2.7109375" style="7" customWidth="1"/>
    <col min="26" max="26" width="7.8515625" style="2" customWidth="1"/>
    <col min="27" max="27" width="4.28125" style="6" hidden="1" customWidth="1"/>
    <col min="28" max="16384" width="8.8515625" style="6" customWidth="1"/>
  </cols>
  <sheetData>
    <row r="1" spans="1:28" ht="14.25" customHeight="1" thickBot="1">
      <c r="A1" s="62" t="s">
        <v>6</v>
      </c>
      <c r="B1" s="143">
        <v>41706</v>
      </c>
      <c r="C1" s="143"/>
      <c r="D1" s="143"/>
      <c r="E1" s="143"/>
      <c r="F1" s="63"/>
      <c r="G1" s="64"/>
      <c r="H1" s="64"/>
      <c r="I1" s="65"/>
      <c r="J1" s="65"/>
      <c r="K1" s="66"/>
      <c r="L1" s="65"/>
      <c r="M1" s="65"/>
      <c r="N1" s="65"/>
      <c r="O1" s="65"/>
      <c r="P1" s="66"/>
      <c r="Q1" s="65"/>
      <c r="R1" s="65"/>
      <c r="S1" s="65"/>
      <c r="T1" s="65"/>
      <c r="U1" s="65"/>
      <c r="V1" s="65"/>
      <c r="W1" s="65"/>
      <c r="X1" s="65"/>
      <c r="Y1" s="65"/>
      <c r="Z1" s="60"/>
      <c r="AA1" s="7"/>
      <c r="AB1" s="7"/>
    </row>
    <row r="2" spans="1:27" s="13" customFormat="1" ht="26.25" customHeight="1">
      <c r="A2" s="46" t="s">
        <v>55</v>
      </c>
      <c r="B2" s="46"/>
      <c r="C2" s="46"/>
      <c r="D2" s="46" t="s">
        <v>63</v>
      </c>
      <c r="E2" s="46"/>
      <c r="F2" s="47"/>
      <c r="G2" s="48"/>
      <c r="H2" s="48"/>
      <c r="I2" s="48"/>
      <c r="J2" s="48"/>
      <c r="K2" s="49"/>
      <c r="L2" s="50"/>
      <c r="M2" s="50"/>
      <c r="N2" s="51" t="s">
        <v>102</v>
      </c>
      <c r="O2" s="48"/>
      <c r="P2" s="49"/>
      <c r="Q2" s="50"/>
      <c r="R2" s="51"/>
      <c r="S2" s="50"/>
      <c r="T2" s="50"/>
      <c r="U2" s="50"/>
      <c r="V2" s="52" t="s">
        <v>10</v>
      </c>
      <c r="W2" s="52"/>
      <c r="X2" s="52"/>
      <c r="Y2" s="52"/>
      <c r="Z2" s="137">
        <v>10</v>
      </c>
      <c r="AA2" s="12"/>
    </row>
    <row r="3" spans="1:27" s="13" customFormat="1" ht="19.5" customHeight="1" thickBot="1">
      <c r="A3" s="97" t="s">
        <v>1</v>
      </c>
      <c r="B3" s="129" t="s">
        <v>103</v>
      </c>
      <c r="C3" s="98"/>
      <c r="D3" s="98"/>
      <c r="E3" s="98"/>
      <c r="F3" s="99"/>
      <c r="G3" s="100"/>
      <c r="H3" s="101"/>
      <c r="I3" s="101"/>
      <c r="J3" s="101"/>
      <c r="K3" s="102"/>
      <c r="L3" s="101"/>
      <c r="M3" s="101"/>
      <c r="N3" s="101"/>
      <c r="O3" s="101"/>
      <c r="P3" s="102"/>
      <c r="Q3" s="101"/>
      <c r="R3" s="101"/>
      <c r="S3" s="101"/>
      <c r="T3" s="101"/>
      <c r="U3" s="101"/>
      <c r="V3" s="101"/>
      <c r="W3" s="101"/>
      <c r="X3" s="101"/>
      <c r="Y3" s="101"/>
      <c r="Z3" s="103"/>
      <c r="AA3" s="12"/>
    </row>
    <row r="4" spans="1:27" ht="14.25" customHeight="1">
      <c r="A4" s="61"/>
      <c r="B4" s="61"/>
      <c r="C4" s="61"/>
      <c r="D4" s="61"/>
      <c r="E4" s="61"/>
      <c r="F4" s="43"/>
      <c r="G4" s="61"/>
      <c r="H4" s="61"/>
      <c r="I4" s="61"/>
      <c r="J4" s="61"/>
      <c r="K4" s="43"/>
      <c r="L4" s="61"/>
      <c r="M4" s="61"/>
      <c r="N4" s="61"/>
      <c r="O4" s="61"/>
      <c r="P4" s="43"/>
      <c r="Q4" s="61"/>
      <c r="R4" s="61"/>
      <c r="S4" s="61"/>
      <c r="T4" s="61"/>
      <c r="U4" s="61"/>
      <c r="V4" s="61"/>
      <c r="W4" s="61"/>
      <c r="X4" s="61"/>
      <c r="Y4" s="61"/>
      <c r="Z4" s="43"/>
      <c r="AA4" s="12"/>
    </row>
    <row r="5" spans="1:27" ht="12.75">
      <c r="A5" s="7"/>
      <c r="B5" s="7"/>
      <c r="C5" s="7"/>
      <c r="D5" s="1" t="s">
        <v>40</v>
      </c>
      <c r="E5" s="1"/>
      <c r="F5" s="3"/>
      <c r="G5" s="1"/>
      <c r="H5" s="7"/>
      <c r="I5" s="1" t="s">
        <v>42</v>
      </c>
      <c r="J5" s="1"/>
      <c r="K5" s="3"/>
      <c r="L5" s="1"/>
      <c r="M5" s="11"/>
      <c r="N5" s="1" t="s">
        <v>41</v>
      </c>
      <c r="O5" s="1"/>
      <c r="P5" s="3"/>
      <c r="Q5" s="1"/>
      <c r="R5" s="11"/>
      <c r="S5" s="11"/>
      <c r="T5" s="11"/>
      <c r="U5" s="11"/>
      <c r="V5" s="11"/>
      <c r="W5" s="11"/>
      <c r="X5" s="11"/>
      <c r="Y5" s="11"/>
      <c r="Z5" s="11"/>
      <c r="AA5" s="12"/>
    </row>
    <row r="6" spans="1:27" s="110" customFormat="1" ht="24.75" customHeight="1" thickBot="1">
      <c r="A6" s="108"/>
      <c r="B6" s="111" t="s">
        <v>44</v>
      </c>
      <c r="C6" s="111"/>
      <c r="D6" s="111" t="s">
        <v>29</v>
      </c>
      <c r="E6" s="111" t="s">
        <v>5</v>
      </c>
      <c r="F6" s="107" t="s">
        <v>0</v>
      </c>
      <c r="G6" s="111"/>
      <c r="H6" s="109"/>
      <c r="I6" s="111" t="s">
        <v>29</v>
      </c>
      <c r="J6" s="111" t="s">
        <v>5</v>
      </c>
      <c r="K6" s="107" t="s">
        <v>0</v>
      </c>
      <c r="L6" s="111"/>
      <c r="M6" s="111"/>
      <c r="N6" s="111" t="s">
        <v>29</v>
      </c>
      <c r="O6" s="111" t="s">
        <v>5</v>
      </c>
      <c r="P6" s="107" t="s">
        <v>0</v>
      </c>
      <c r="Q6" s="111"/>
      <c r="R6" s="111"/>
      <c r="S6" s="107" t="s">
        <v>30</v>
      </c>
      <c r="T6" s="107" t="s">
        <v>43</v>
      </c>
      <c r="U6" s="107" t="s">
        <v>32</v>
      </c>
      <c r="V6" s="107" t="s">
        <v>33</v>
      </c>
      <c r="W6" s="107" t="s">
        <v>34</v>
      </c>
      <c r="X6" s="107" t="s">
        <v>35</v>
      </c>
      <c r="Y6" s="107"/>
      <c r="Z6" s="107" t="s">
        <v>2</v>
      </c>
      <c r="AA6" s="109"/>
    </row>
    <row r="7" spans="1:27" ht="12.75">
      <c r="A7" s="67" t="s">
        <v>13</v>
      </c>
      <c r="B7" s="68" t="s">
        <v>65</v>
      </c>
      <c r="C7" s="69"/>
      <c r="D7" s="70">
        <v>0</v>
      </c>
      <c r="E7" s="70">
        <v>4</v>
      </c>
      <c r="F7" s="71">
        <f>IF(ISERROR(G7),0,G7)</f>
        <v>0</v>
      </c>
      <c r="G7" s="70">
        <f>IF(B7="x",(D7*100)/E7,"")</f>
        <v>0</v>
      </c>
      <c r="H7" s="69"/>
      <c r="I7" s="78">
        <v>0</v>
      </c>
      <c r="J7" s="79">
        <v>0</v>
      </c>
      <c r="K7" s="86">
        <f>IF(ISERROR(L7),0,L7)</f>
        <v>0</v>
      </c>
      <c r="L7" s="70" t="e">
        <f>IF(B7="x",(I7*100)/J7,"")</f>
        <v>#DIV/0!</v>
      </c>
      <c r="M7" s="69"/>
      <c r="N7" s="78">
        <v>0</v>
      </c>
      <c r="O7" s="79">
        <v>0</v>
      </c>
      <c r="P7" s="86">
        <f>IF(ISERROR(Q7),0,Q7)</f>
        <v>0</v>
      </c>
      <c r="Q7" s="70" t="e">
        <f>IF(B7="x",(N7*100)/O7,"")</f>
        <v>#DIV/0!</v>
      </c>
      <c r="R7" s="69"/>
      <c r="S7" s="78">
        <v>0</v>
      </c>
      <c r="T7" s="79">
        <v>0</v>
      </c>
      <c r="U7" s="80">
        <f>IF(S7&lt;&gt;"",T7-S7,"")</f>
        <v>0</v>
      </c>
      <c r="V7" s="70">
        <v>1</v>
      </c>
      <c r="W7" s="70">
        <v>0</v>
      </c>
      <c r="X7" s="70">
        <v>0</v>
      </c>
      <c r="Y7" s="69"/>
      <c r="Z7" s="72">
        <f>IF(B7="x",(D7*2)+I7+(N7*3),"")</f>
        <v>0</v>
      </c>
      <c r="AA7" s="25">
        <f>IF(Z7="",0,Z7)</f>
        <v>0</v>
      </c>
    </row>
    <row r="8" spans="1:27" ht="12.75">
      <c r="A8" s="17" t="s">
        <v>28</v>
      </c>
      <c r="B8" s="18" t="s">
        <v>65</v>
      </c>
      <c r="C8" s="20"/>
      <c r="D8" s="81">
        <v>0</v>
      </c>
      <c r="E8" s="82">
        <v>6</v>
      </c>
      <c r="F8" s="87">
        <f>IF(ISERROR(G8),0,G8)</f>
        <v>0</v>
      </c>
      <c r="G8" s="19">
        <f aca="true" t="shared" si="0" ref="G8:G19">IF(B8="x",(D8*100)/E8,"")</f>
        <v>0</v>
      </c>
      <c r="H8" s="21"/>
      <c r="I8" s="81">
        <v>0</v>
      </c>
      <c r="J8" s="82">
        <v>2</v>
      </c>
      <c r="K8" s="87">
        <f>IF(ISERROR(L8),0,L8)</f>
        <v>0</v>
      </c>
      <c r="L8" s="19">
        <f aca="true" t="shared" si="1" ref="L8:L19">IF(B8="x",(I8*100)/J8,"")</f>
        <v>0</v>
      </c>
      <c r="M8" s="22"/>
      <c r="N8" s="81">
        <v>0</v>
      </c>
      <c r="O8" s="82">
        <v>1</v>
      </c>
      <c r="P8" s="87">
        <f>IF(ISERROR(Q8),0,Q8)</f>
        <v>0</v>
      </c>
      <c r="Q8" s="19">
        <f aca="true" t="shared" si="2" ref="Q8:Q19">IF(B8="x",(N8*100)/O8,"")</f>
        <v>0</v>
      </c>
      <c r="R8" s="22"/>
      <c r="S8" s="81">
        <v>6</v>
      </c>
      <c r="T8" s="82">
        <v>0</v>
      </c>
      <c r="U8" s="83">
        <f aca="true" t="shared" si="3" ref="U8:U19">IF(S8&lt;&gt;"",T8-S8,"")</f>
        <v>-6</v>
      </c>
      <c r="V8" s="19">
        <v>3</v>
      </c>
      <c r="W8" s="19">
        <v>0</v>
      </c>
      <c r="X8" s="19">
        <v>0</v>
      </c>
      <c r="Y8" s="22"/>
      <c r="Z8" s="42">
        <f aca="true" t="shared" si="4" ref="Z8:Z19">IF(B8="x",(D8*2)+I8+(N8*3),"")</f>
        <v>0</v>
      </c>
      <c r="AA8" s="25">
        <f aca="true" t="shared" si="5" ref="AA8:AA19">IF(Z8="",0,Z8)</f>
        <v>0</v>
      </c>
    </row>
    <row r="9" spans="1:27" ht="12.75">
      <c r="A9" s="17" t="s">
        <v>14</v>
      </c>
      <c r="B9" s="18" t="s">
        <v>65</v>
      </c>
      <c r="C9" s="20"/>
      <c r="D9" s="81">
        <v>0</v>
      </c>
      <c r="E9" s="82">
        <v>1</v>
      </c>
      <c r="F9" s="87">
        <f>IF(ISERROR(G9),0,G9)</f>
        <v>0</v>
      </c>
      <c r="G9" s="19">
        <f t="shared" si="0"/>
        <v>0</v>
      </c>
      <c r="H9" s="21"/>
      <c r="I9" s="81">
        <v>0</v>
      </c>
      <c r="J9" s="82">
        <v>0</v>
      </c>
      <c r="K9" s="87">
        <f>IF(ISERROR(L9),0,L9)</f>
        <v>0</v>
      </c>
      <c r="L9" s="19" t="e">
        <f t="shared" si="1"/>
        <v>#DIV/0!</v>
      </c>
      <c r="M9" s="22"/>
      <c r="N9" s="81">
        <v>0</v>
      </c>
      <c r="O9" s="82">
        <v>1</v>
      </c>
      <c r="P9" s="87">
        <f>IF(ISERROR(Q9),0,Q9)</f>
        <v>0</v>
      </c>
      <c r="Q9" s="19">
        <f t="shared" si="2"/>
        <v>0</v>
      </c>
      <c r="R9" s="22"/>
      <c r="S9" s="81">
        <v>0</v>
      </c>
      <c r="T9" s="82">
        <v>1</v>
      </c>
      <c r="U9" s="83">
        <f t="shared" si="3"/>
        <v>1</v>
      </c>
      <c r="V9" s="19">
        <v>0</v>
      </c>
      <c r="W9" s="19">
        <v>0</v>
      </c>
      <c r="X9" s="19">
        <v>0</v>
      </c>
      <c r="Y9" s="22"/>
      <c r="Z9" s="42">
        <f t="shared" si="4"/>
        <v>0</v>
      </c>
      <c r="AA9" s="25">
        <f t="shared" si="5"/>
        <v>0</v>
      </c>
    </row>
    <row r="10" spans="1:27" ht="12.75">
      <c r="A10" s="17" t="s">
        <v>15</v>
      </c>
      <c r="B10" s="18" t="s">
        <v>65</v>
      </c>
      <c r="C10" s="20"/>
      <c r="D10" s="81">
        <v>9</v>
      </c>
      <c r="E10" s="82">
        <v>20</v>
      </c>
      <c r="F10" s="87">
        <f>IF(ISERROR(G10),0,G10)</f>
        <v>45</v>
      </c>
      <c r="G10" s="19">
        <f>IF(B10="x",(D10*100)/E10,"")</f>
        <v>45</v>
      </c>
      <c r="H10" s="21"/>
      <c r="I10" s="81">
        <v>8</v>
      </c>
      <c r="J10" s="82">
        <v>12</v>
      </c>
      <c r="K10" s="87">
        <f>IF(ISERROR(L10),0,L10)</f>
        <v>66.66666666666667</v>
      </c>
      <c r="L10" s="19">
        <f t="shared" si="1"/>
        <v>66.66666666666667</v>
      </c>
      <c r="M10" s="22"/>
      <c r="N10" s="81">
        <v>0</v>
      </c>
      <c r="O10" s="82">
        <v>1</v>
      </c>
      <c r="P10" s="87">
        <f aca="true" t="shared" si="6" ref="P10:P19">IF(ISERROR(Q10),0,Q10)</f>
        <v>0</v>
      </c>
      <c r="Q10" s="19">
        <f t="shared" si="2"/>
        <v>0</v>
      </c>
      <c r="R10" s="22"/>
      <c r="S10" s="81">
        <v>6</v>
      </c>
      <c r="T10" s="82">
        <v>5</v>
      </c>
      <c r="U10" s="83">
        <f t="shared" si="3"/>
        <v>-1</v>
      </c>
      <c r="V10" s="19">
        <v>11</v>
      </c>
      <c r="W10" s="19">
        <v>0</v>
      </c>
      <c r="X10" s="19">
        <v>1</v>
      </c>
      <c r="Y10" s="22"/>
      <c r="Z10" s="42">
        <f t="shared" si="4"/>
        <v>26</v>
      </c>
      <c r="AA10" s="25">
        <f t="shared" si="5"/>
        <v>26</v>
      </c>
    </row>
    <row r="11" spans="1:27" ht="12.75">
      <c r="A11" s="17" t="s">
        <v>52</v>
      </c>
      <c r="B11" s="18" t="s">
        <v>65</v>
      </c>
      <c r="C11" s="20"/>
      <c r="D11" s="81">
        <v>0</v>
      </c>
      <c r="E11" s="82">
        <v>1</v>
      </c>
      <c r="F11" s="87">
        <f aca="true" t="shared" si="7" ref="F11:F19">IF(ISERROR(G11),0,G11)</f>
        <v>0</v>
      </c>
      <c r="G11" s="19">
        <f t="shared" si="0"/>
        <v>0</v>
      </c>
      <c r="H11" s="21"/>
      <c r="I11" s="81">
        <v>3</v>
      </c>
      <c r="J11" s="82">
        <v>4</v>
      </c>
      <c r="K11" s="87">
        <f aca="true" t="shared" si="8" ref="K11:K19">IF(ISERROR(L11),0,L11)</f>
        <v>75</v>
      </c>
      <c r="L11" s="19">
        <f t="shared" si="1"/>
        <v>75</v>
      </c>
      <c r="M11" s="22"/>
      <c r="N11" s="81">
        <v>0</v>
      </c>
      <c r="O11" s="82">
        <v>0</v>
      </c>
      <c r="P11" s="87">
        <f t="shared" si="6"/>
        <v>0</v>
      </c>
      <c r="Q11" s="19" t="e">
        <f t="shared" si="2"/>
        <v>#DIV/0!</v>
      </c>
      <c r="R11" s="22"/>
      <c r="S11" s="81">
        <v>1</v>
      </c>
      <c r="T11" s="82">
        <v>2</v>
      </c>
      <c r="U11" s="83">
        <f t="shared" si="3"/>
        <v>1</v>
      </c>
      <c r="V11" s="19">
        <v>0</v>
      </c>
      <c r="W11" s="19">
        <v>0</v>
      </c>
      <c r="X11" s="19">
        <v>0</v>
      </c>
      <c r="Y11" s="22"/>
      <c r="Z11" s="42">
        <f t="shared" si="4"/>
        <v>3</v>
      </c>
      <c r="AA11" s="25">
        <f t="shared" si="5"/>
        <v>3</v>
      </c>
    </row>
    <row r="12" spans="1:27" ht="12.75" hidden="1">
      <c r="A12" s="17" t="s">
        <v>21</v>
      </c>
      <c r="B12" s="18"/>
      <c r="C12" s="20"/>
      <c r="D12" s="81">
        <v>0</v>
      </c>
      <c r="E12" s="82">
        <v>0</v>
      </c>
      <c r="F12" s="87">
        <f>IF(ISERROR(G12),0,G12)</f>
      </c>
      <c r="G12" s="19">
        <f>IF(B12="x",(D12*100)/E12,"")</f>
      </c>
      <c r="H12" s="21"/>
      <c r="I12" s="81">
        <v>0</v>
      </c>
      <c r="J12" s="82">
        <v>0</v>
      </c>
      <c r="K12" s="87">
        <f>IF(ISERROR(L12),0,L12)</f>
      </c>
      <c r="L12" s="19">
        <f>IF(B12="x",(I12*100)/J12,"")</f>
      </c>
      <c r="M12" s="22"/>
      <c r="N12" s="81">
        <v>0</v>
      </c>
      <c r="O12" s="82">
        <v>0</v>
      </c>
      <c r="P12" s="87">
        <f>IF(ISERROR(Q12),0,Q12)</f>
      </c>
      <c r="Q12" s="19">
        <f>IF(B12="x",(N12*100)/O12,"")</f>
      </c>
      <c r="R12" s="22"/>
      <c r="S12" s="81">
        <v>0</v>
      </c>
      <c r="T12" s="82">
        <v>0</v>
      </c>
      <c r="U12" s="83">
        <f>IF(S12&lt;&gt;"",T12-S12,"")</f>
        <v>0</v>
      </c>
      <c r="V12" s="19">
        <v>0</v>
      </c>
      <c r="W12" s="19">
        <v>0</v>
      </c>
      <c r="X12" s="19">
        <v>0</v>
      </c>
      <c r="Y12" s="22"/>
      <c r="Z12" s="42">
        <f>IF(B12="x",(D12*2)+I12+(N12*3),"")</f>
      </c>
      <c r="AA12" s="25">
        <f>IF(Z12="",0,Z12)</f>
        <v>0</v>
      </c>
    </row>
    <row r="13" spans="1:27" ht="12.75">
      <c r="A13" s="17" t="s">
        <v>27</v>
      </c>
      <c r="B13" s="18" t="s">
        <v>65</v>
      </c>
      <c r="C13" s="20"/>
      <c r="D13" s="81">
        <v>0</v>
      </c>
      <c r="E13" s="82">
        <v>0</v>
      </c>
      <c r="F13" s="87">
        <f t="shared" si="7"/>
        <v>0</v>
      </c>
      <c r="G13" s="19" t="e">
        <f t="shared" si="0"/>
        <v>#DIV/0!</v>
      </c>
      <c r="H13" s="21"/>
      <c r="I13" s="81">
        <v>0</v>
      </c>
      <c r="J13" s="82">
        <v>0</v>
      </c>
      <c r="K13" s="87">
        <f t="shared" si="8"/>
        <v>0</v>
      </c>
      <c r="L13" s="19" t="e">
        <f t="shared" si="1"/>
        <v>#DIV/0!</v>
      </c>
      <c r="M13" s="22"/>
      <c r="N13" s="81">
        <v>0</v>
      </c>
      <c r="O13" s="82">
        <v>0</v>
      </c>
      <c r="P13" s="87">
        <f t="shared" si="6"/>
        <v>0</v>
      </c>
      <c r="Q13" s="19" t="e">
        <f t="shared" si="2"/>
        <v>#DIV/0!</v>
      </c>
      <c r="R13" s="22"/>
      <c r="S13" s="81">
        <v>0</v>
      </c>
      <c r="T13" s="82">
        <v>0</v>
      </c>
      <c r="U13" s="83">
        <f t="shared" si="3"/>
        <v>0</v>
      </c>
      <c r="V13" s="19">
        <v>1</v>
      </c>
      <c r="W13" s="19">
        <v>0</v>
      </c>
      <c r="X13" s="19">
        <v>0</v>
      </c>
      <c r="Y13" s="22"/>
      <c r="Z13" s="42">
        <f t="shared" si="4"/>
        <v>0</v>
      </c>
      <c r="AA13" s="25">
        <f t="shared" si="5"/>
        <v>0</v>
      </c>
    </row>
    <row r="14" spans="1:27" ht="12.75">
      <c r="A14" s="17" t="s">
        <v>16</v>
      </c>
      <c r="B14" s="18" t="s">
        <v>65</v>
      </c>
      <c r="C14" s="20"/>
      <c r="D14" s="81">
        <v>0</v>
      </c>
      <c r="E14" s="82">
        <v>2</v>
      </c>
      <c r="F14" s="87">
        <f>IF(ISERROR(G14),0,G14)</f>
        <v>0</v>
      </c>
      <c r="G14" s="19">
        <f>IF(B14="x",(D14*100)/E14,"")</f>
        <v>0</v>
      </c>
      <c r="H14" s="21"/>
      <c r="I14" s="81">
        <v>0</v>
      </c>
      <c r="J14" s="82">
        <v>0</v>
      </c>
      <c r="K14" s="87">
        <f>IF(ISERROR(L14),0,L14)</f>
        <v>0</v>
      </c>
      <c r="L14" s="19" t="e">
        <f t="shared" si="1"/>
        <v>#DIV/0!</v>
      </c>
      <c r="M14" s="22"/>
      <c r="N14" s="81">
        <v>0</v>
      </c>
      <c r="O14" s="82">
        <v>0</v>
      </c>
      <c r="P14" s="87">
        <f t="shared" si="6"/>
        <v>0</v>
      </c>
      <c r="Q14" s="19" t="e">
        <f t="shared" si="2"/>
        <v>#DIV/0!</v>
      </c>
      <c r="R14" s="22"/>
      <c r="S14" s="81">
        <v>2</v>
      </c>
      <c r="T14" s="82">
        <v>1</v>
      </c>
      <c r="U14" s="83">
        <f t="shared" si="3"/>
        <v>-1</v>
      </c>
      <c r="V14" s="19">
        <v>0</v>
      </c>
      <c r="W14" s="19">
        <v>1</v>
      </c>
      <c r="X14" s="19">
        <v>0</v>
      </c>
      <c r="Y14" s="22"/>
      <c r="Z14" s="42">
        <f t="shared" si="4"/>
        <v>0</v>
      </c>
      <c r="AA14" s="25">
        <f t="shared" si="5"/>
        <v>0</v>
      </c>
    </row>
    <row r="15" spans="1:27" ht="12.75">
      <c r="A15" s="17" t="s">
        <v>17</v>
      </c>
      <c r="B15" s="18" t="s">
        <v>65</v>
      </c>
      <c r="C15" s="20"/>
      <c r="D15" s="81">
        <v>0</v>
      </c>
      <c r="E15" s="82">
        <v>2</v>
      </c>
      <c r="F15" s="87">
        <f t="shared" si="7"/>
        <v>0</v>
      </c>
      <c r="G15" s="19">
        <f t="shared" si="0"/>
        <v>0</v>
      </c>
      <c r="H15" s="21"/>
      <c r="I15" s="81">
        <v>1</v>
      </c>
      <c r="J15" s="82">
        <v>2</v>
      </c>
      <c r="K15" s="87">
        <f t="shared" si="8"/>
        <v>50</v>
      </c>
      <c r="L15" s="19">
        <f t="shared" si="1"/>
        <v>50</v>
      </c>
      <c r="M15" s="22"/>
      <c r="N15" s="81">
        <v>0</v>
      </c>
      <c r="O15" s="82">
        <v>0</v>
      </c>
      <c r="P15" s="87">
        <f t="shared" si="6"/>
        <v>0</v>
      </c>
      <c r="Q15" s="19" t="e">
        <f t="shared" si="2"/>
        <v>#DIV/0!</v>
      </c>
      <c r="R15" s="22"/>
      <c r="S15" s="81">
        <v>1</v>
      </c>
      <c r="T15" s="82">
        <v>0</v>
      </c>
      <c r="U15" s="83">
        <f t="shared" si="3"/>
        <v>-1</v>
      </c>
      <c r="V15" s="19">
        <v>1</v>
      </c>
      <c r="W15" s="19">
        <v>0</v>
      </c>
      <c r="X15" s="19">
        <v>0</v>
      </c>
      <c r="Y15" s="22"/>
      <c r="Z15" s="42">
        <f t="shared" si="4"/>
        <v>1</v>
      </c>
      <c r="AA15" s="25">
        <f t="shared" si="5"/>
        <v>1</v>
      </c>
    </row>
    <row r="16" spans="1:27" ht="12.75">
      <c r="A16" s="17" t="s">
        <v>18</v>
      </c>
      <c r="B16" s="18" t="s">
        <v>65</v>
      </c>
      <c r="C16" s="20"/>
      <c r="D16" s="81">
        <v>0</v>
      </c>
      <c r="E16" s="82">
        <v>3</v>
      </c>
      <c r="F16" s="87">
        <f t="shared" si="7"/>
        <v>0</v>
      </c>
      <c r="G16" s="19">
        <f t="shared" si="0"/>
        <v>0</v>
      </c>
      <c r="H16" s="21"/>
      <c r="I16" s="81">
        <v>0</v>
      </c>
      <c r="J16" s="82">
        <v>0</v>
      </c>
      <c r="K16" s="87">
        <f t="shared" si="8"/>
        <v>0</v>
      </c>
      <c r="L16" s="19" t="e">
        <f t="shared" si="1"/>
        <v>#DIV/0!</v>
      </c>
      <c r="M16" s="22"/>
      <c r="N16" s="81">
        <v>0</v>
      </c>
      <c r="O16" s="82">
        <v>2</v>
      </c>
      <c r="P16" s="87">
        <f t="shared" si="6"/>
        <v>0</v>
      </c>
      <c r="Q16" s="19">
        <f t="shared" si="2"/>
        <v>0</v>
      </c>
      <c r="R16" s="22"/>
      <c r="S16" s="81">
        <v>2</v>
      </c>
      <c r="T16" s="82">
        <v>1</v>
      </c>
      <c r="U16" s="83">
        <f t="shared" si="3"/>
        <v>-1</v>
      </c>
      <c r="V16" s="19">
        <v>5</v>
      </c>
      <c r="W16" s="19">
        <v>0</v>
      </c>
      <c r="X16" s="19">
        <v>1</v>
      </c>
      <c r="Y16" s="22"/>
      <c r="Z16" s="42">
        <f t="shared" si="4"/>
        <v>0</v>
      </c>
      <c r="AA16" s="25">
        <f t="shared" si="5"/>
        <v>0</v>
      </c>
    </row>
    <row r="17" spans="1:27" ht="12.75">
      <c r="A17" s="17" t="s">
        <v>53</v>
      </c>
      <c r="B17" s="18" t="s">
        <v>65</v>
      </c>
      <c r="C17" s="20"/>
      <c r="D17" s="81">
        <v>1</v>
      </c>
      <c r="E17" s="82">
        <v>5</v>
      </c>
      <c r="F17" s="87">
        <f t="shared" si="7"/>
        <v>20</v>
      </c>
      <c r="G17" s="19">
        <f t="shared" si="0"/>
        <v>20</v>
      </c>
      <c r="H17" s="21"/>
      <c r="I17" s="81">
        <v>2</v>
      </c>
      <c r="J17" s="82">
        <v>2</v>
      </c>
      <c r="K17" s="87">
        <f t="shared" si="8"/>
        <v>100</v>
      </c>
      <c r="L17" s="19">
        <f t="shared" si="1"/>
        <v>100</v>
      </c>
      <c r="M17" s="22"/>
      <c r="N17" s="81">
        <v>0</v>
      </c>
      <c r="O17" s="82">
        <v>0</v>
      </c>
      <c r="P17" s="87">
        <f t="shared" si="6"/>
        <v>0</v>
      </c>
      <c r="Q17" s="19" t="e">
        <f t="shared" si="2"/>
        <v>#DIV/0!</v>
      </c>
      <c r="R17" s="22"/>
      <c r="S17" s="81">
        <v>0</v>
      </c>
      <c r="T17" s="82">
        <v>0</v>
      </c>
      <c r="U17" s="83">
        <f t="shared" si="3"/>
        <v>0</v>
      </c>
      <c r="V17" s="19">
        <v>0</v>
      </c>
      <c r="W17" s="19">
        <v>0</v>
      </c>
      <c r="X17" s="19">
        <v>0</v>
      </c>
      <c r="Y17" s="22"/>
      <c r="Z17" s="42">
        <f t="shared" si="4"/>
        <v>4</v>
      </c>
      <c r="AA17" s="25">
        <f t="shared" si="5"/>
        <v>4</v>
      </c>
    </row>
    <row r="18" spans="1:27" ht="12.75">
      <c r="A18" s="17" t="s">
        <v>19</v>
      </c>
      <c r="B18" s="18" t="s">
        <v>65</v>
      </c>
      <c r="C18" s="20"/>
      <c r="D18" s="81">
        <v>1</v>
      </c>
      <c r="E18" s="82">
        <v>5</v>
      </c>
      <c r="F18" s="87">
        <f t="shared" si="7"/>
        <v>20</v>
      </c>
      <c r="G18" s="19">
        <f t="shared" si="0"/>
        <v>20</v>
      </c>
      <c r="H18" s="21"/>
      <c r="I18" s="81">
        <v>0</v>
      </c>
      <c r="J18" s="82">
        <v>0</v>
      </c>
      <c r="K18" s="87">
        <f t="shared" si="8"/>
        <v>0</v>
      </c>
      <c r="L18" s="19" t="e">
        <f t="shared" si="1"/>
        <v>#DIV/0!</v>
      </c>
      <c r="M18" s="22"/>
      <c r="N18" s="81">
        <v>0</v>
      </c>
      <c r="O18" s="82">
        <v>1</v>
      </c>
      <c r="P18" s="87">
        <f t="shared" si="6"/>
        <v>0</v>
      </c>
      <c r="Q18" s="19">
        <f t="shared" si="2"/>
        <v>0</v>
      </c>
      <c r="R18" s="22"/>
      <c r="S18" s="81">
        <v>1</v>
      </c>
      <c r="T18" s="82">
        <v>0</v>
      </c>
      <c r="U18" s="83">
        <f t="shared" si="3"/>
        <v>-1</v>
      </c>
      <c r="V18" s="19">
        <v>1</v>
      </c>
      <c r="W18" s="19">
        <v>0</v>
      </c>
      <c r="X18" s="19">
        <v>0</v>
      </c>
      <c r="Y18" s="22"/>
      <c r="Z18" s="42">
        <f t="shared" si="4"/>
        <v>2</v>
      </c>
      <c r="AA18" s="25">
        <f t="shared" si="5"/>
        <v>2</v>
      </c>
    </row>
    <row r="19" spans="1:27" ht="13.5" thickBot="1">
      <c r="A19" s="53" t="s">
        <v>20</v>
      </c>
      <c r="B19" s="54"/>
      <c r="C19" s="55"/>
      <c r="D19" s="84"/>
      <c r="E19" s="85"/>
      <c r="F19" s="88">
        <f t="shared" si="7"/>
      </c>
      <c r="G19" s="56">
        <f t="shared" si="0"/>
      </c>
      <c r="H19" s="57"/>
      <c r="I19" s="84"/>
      <c r="J19" s="85"/>
      <c r="K19" s="88">
        <f t="shared" si="8"/>
      </c>
      <c r="L19" s="56">
        <f t="shared" si="1"/>
      </c>
      <c r="M19" s="58"/>
      <c r="N19" s="84"/>
      <c r="O19" s="85"/>
      <c r="P19" s="88">
        <f t="shared" si="6"/>
      </c>
      <c r="Q19" s="56">
        <f t="shared" si="2"/>
      </c>
      <c r="R19" s="58"/>
      <c r="S19" s="84"/>
      <c r="T19" s="85"/>
      <c r="U19" s="96">
        <f t="shared" si="3"/>
      </c>
      <c r="V19" s="56"/>
      <c r="W19" s="56"/>
      <c r="X19" s="56"/>
      <c r="Y19" s="58"/>
      <c r="Z19" s="59">
        <f t="shared" si="4"/>
      </c>
      <c r="AA19" s="25">
        <f t="shared" si="5"/>
        <v>0</v>
      </c>
    </row>
    <row r="20" spans="1:26" ht="12.75">
      <c r="A20" s="23"/>
      <c r="B20" s="24" t="s">
        <v>4</v>
      </c>
      <c r="C20" s="23"/>
      <c r="D20" s="135">
        <f>SUM(D7:D19)</f>
        <v>11</v>
      </c>
      <c r="E20" s="135">
        <f>SUM(E7:E19)</f>
        <v>49</v>
      </c>
      <c r="F20" s="136">
        <f>IF(E20&gt;0,D20*100/E20,0)</f>
        <v>22.448979591836736</v>
      </c>
      <c r="G20" s="23"/>
      <c r="H20" s="9"/>
      <c r="I20" s="135">
        <f>SUM(I7:I19)</f>
        <v>14</v>
      </c>
      <c r="J20" s="135">
        <f>SUM(J7:J19)</f>
        <v>22</v>
      </c>
      <c r="K20" s="136">
        <f>IF(J20&gt;0,I20*100/J20,0)</f>
        <v>63.63636363636363</v>
      </c>
      <c r="L20" s="23"/>
      <c r="M20" s="16"/>
      <c r="N20" s="135">
        <f>SUM(N7:N19)</f>
        <v>0</v>
      </c>
      <c r="O20" s="135">
        <f>SUM(O7:O19)</f>
        <v>6</v>
      </c>
      <c r="P20" s="136">
        <f>IF(O20&gt;0,N20*100/O20,0)</f>
        <v>0</v>
      </c>
      <c r="Q20" s="23"/>
      <c r="R20" s="16"/>
      <c r="S20" s="40">
        <f aca="true" t="shared" si="9" ref="S20:X20">SUM(S7:S19)</f>
        <v>19</v>
      </c>
      <c r="T20" s="40">
        <f t="shared" si="9"/>
        <v>10</v>
      </c>
      <c r="U20" s="40">
        <f t="shared" si="9"/>
        <v>-9</v>
      </c>
      <c r="V20" s="40">
        <f t="shared" si="9"/>
        <v>23</v>
      </c>
      <c r="W20" s="40">
        <f t="shared" si="9"/>
        <v>1</v>
      </c>
      <c r="X20" s="40">
        <f t="shared" si="9"/>
        <v>2</v>
      </c>
      <c r="Y20" s="41"/>
      <c r="Z20" s="44">
        <f>SUM(Z7:Z19)</f>
        <v>36</v>
      </c>
    </row>
    <row r="21" spans="1:27" ht="12.75" customHeight="1">
      <c r="A21" s="9"/>
      <c r="B21" s="9"/>
      <c r="C21" s="9"/>
      <c r="D21" s="9"/>
      <c r="E21" s="9"/>
      <c r="F21" s="130"/>
      <c r="G21" s="9"/>
      <c r="H21" s="9"/>
      <c r="I21" s="9"/>
      <c r="J21" s="9"/>
      <c r="K21" s="10"/>
      <c r="L21" s="9"/>
      <c r="M21" s="8"/>
      <c r="N21" s="8"/>
      <c r="O21" s="9"/>
      <c r="P21" s="10"/>
      <c r="Q21" s="9"/>
      <c r="R21" s="8"/>
      <c r="S21" s="9"/>
      <c r="T21" s="9"/>
      <c r="U21" s="9"/>
      <c r="V21" s="9"/>
      <c r="W21" s="9"/>
      <c r="X21" s="9"/>
      <c r="Y21" s="8"/>
      <c r="Z21" s="10"/>
      <c r="AA21" s="9"/>
    </row>
  </sheetData>
  <sheetProtection/>
  <mergeCells count="1">
    <mergeCell ref="B1:E1"/>
  </mergeCells>
  <printOptions/>
  <pageMargins left="0.3937007874015748" right="0.3937007874015748" top="0.7874015748031497" bottom="0.4724409448818898" header="0.35433070866141736" footer="0.2362204724409449"/>
  <pageSetup horizontalDpi="600" verticalDpi="600" orientation="landscape" paperSize="9" r:id="rId1"/>
  <headerFooter alignWithMargins="0">
    <oddHeader>&amp;L&amp;"Lucida Sans,Corsivo"&amp;14POGGIBONSI BASKET - under 14 Elite&amp;R&amp;"Lucida Sans,Corsivo"&amp;12Campionato 2013-2014</oddHeader>
    <oddFooter>&amp;L&amp;F - &amp;D &amp;T&amp;R&amp;A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selection activeCell="A2" sqref="A2:D2"/>
    </sheetView>
  </sheetViews>
  <sheetFormatPr defaultColWidth="8.8515625" defaultRowHeight="12.75"/>
  <cols>
    <col min="1" max="1" width="22.8515625" style="6" customWidth="1"/>
    <col min="2" max="2" width="4.7109375" style="6" customWidth="1"/>
    <col min="3" max="3" width="2.7109375" style="6" customWidth="1"/>
    <col min="4" max="5" width="4.7109375" style="6" customWidth="1"/>
    <col min="6" max="6" width="4.7109375" style="2" customWidth="1"/>
    <col min="7" max="7" width="4.7109375" style="6" hidden="1" customWidth="1"/>
    <col min="8" max="8" width="2.7109375" style="6" customWidth="1"/>
    <col min="9" max="10" width="4.7109375" style="6" customWidth="1"/>
    <col min="11" max="11" width="4.7109375" style="2" customWidth="1"/>
    <col min="12" max="12" width="4.7109375" style="6" hidden="1" customWidth="1"/>
    <col min="13" max="13" width="2.7109375" style="7" customWidth="1"/>
    <col min="14" max="14" width="4.7109375" style="7" customWidth="1"/>
    <col min="15" max="15" width="4.7109375" style="6" customWidth="1"/>
    <col min="16" max="16" width="4.7109375" style="2" customWidth="1"/>
    <col min="17" max="17" width="4.7109375" style="6" hidden="1" customWidth="1"/>
    <col min="18" max="18" width="2.7109375" style="7" customWidth="1"/>
    <col min="19" max="24" width="4.7109375" style="6" customWidth="1"/>
    <col min="25" max="25" width="2.7109375" style="7" customWidth="1"/>
    <col min="26" max="26" width="7.8515625" style="2" customWidth="1"/>
    <col min="27" max="27" width="4.28125" style="6" hidden="1" customWidth="1"/>
    <col min="28" max="16384" width="8.8515625" style="6" customWidth="1"/>
  </cols>
  <sheetData>
    <row r="1" spans="1:28" ht="14.25" customHeight="1" thickBot="1">
      <c r="A1" s="62" t="s">
        <v>6</v>
      </c>
      <c r="B1" s="143">
        <v>41713</v>
      </c>
      <c r="C1" s="143"/>
      <c r="D1" s="143"/>
      <c r="E1" s="143"/>
      <c r="F1" s="63"/>
      <c r="G1" s="64"/>
      <c r="H1" s="64"/>
      <c r="I1" s="65"/>
      <c r="J1" s="65"/>
      <c r="K1" s="66"/>
      <c r="L1" s="65"/>
      <c r="M1" s="65"/>
      <c r="N1" s="65"/>
      <c r="O1" s="65"/>
      <c r="P1" s="66"/>
      <c r="Q1" s="65"/>
      <c r="R1" s="65"/>
      <c r="S1" s="65"/>
      <c r="T1" s="65"/>
      <c r="U1" s="65"/>
      <c r="V1" s="65"/>
      <c r="W1" s="65"/>
      <c r="X1" s="65"/>
      <c r="Y1" s="65"/>
      <c r="Z1" s="60"/>
      <c r="AA1" s="7"/>
      <c r="AB1" s="7"/>
    </row>
    <row r="2" spans="1:27" s="13" customFormat="1" ht="26.25" customHeight="1">
      <c r="A2" s="45" t="s">
        <v>57</v>
      </c>
      <c r="B2" s="46"/>
      <c r="C2" s="46"/>
      <c r="D2" s="46" t="s">
        <v>55</v>
      </c>
      <c r="E2" s="46"/>
      <c r="F2" s="47"/>
      <c r="G2" s="48"/>
      <c r="H2" s="48"/>
      <c r="I2" s="48"/>
      <c r="J2" s="48"/>
      <c r="K2" s="49"/>
      <c r="L2" s="50"/>
      <c r="M2" s="50"/>
      <c r="N2" s="51" t="s">
        <v>104</v>
      </c>
      <c r="O2" s="48"/>
      <c r="P2" s="49"/>
      <c r="Q2" s="50"/>
      <c r="R2" s="51"/>
      <c r="S2" s="50"/>
      <c r="T2" s="50"/>
      <c r="U2" s="50"/>
      <c r="V2" s="52" t="s">
        <v>10</v>
      </c>
      <c r="W2" s="52"/>
      <c r="X2" s="52"/>
      <c r="Y2" s="52"/>
      <c r="Z2" s="137">
        <v>11</v>
      </c>
      <c r="AA2" s="12"/>
    </row>
    <row r="3" spans="1:27" s="13" customFormat="1" ht="19.5" customHeight="1" thickBot="1">
      <c r="A3" s="97" t="s">
        <v>1</v>
      </c>
      <c r="B3" s="129" t="s">
        <v>105</v>
      </c>
      <c r="C3" s="98"/>
      <c r="D3" s="98"/>
      <c r="E3" s="98"/>
      <c r="F3" s="99"/>
      <c r="G3" s="100"/>
      <c r="H3" s="101"/>
      <c r="I3" s="101"/>
      <c r="J3" s="101"/>
      <c r="K3" s="102"/>
      <c r="L3" s="101"/>
      <c r="M3" s="101"/>
      <c r="N3" s="101"/>
      <c r="O3" s="101"/>
      <c r="P3" s="102"/>
      <c r="Q3" s="101"/>
      <c r="R3" s="101"/>
      <c r="S3" s="101"/>
      <c r="T3" s="101"/>
      <c r="U3" s="101"/>
      <c r="V3" s="101"/>
      <c r="W3" s="101"/>
      <c r="X3" s="101"/>
      <c r="Y3" s="101"/>
      <c r="Z3" s="103"/>
      <c r="AA3" s="12"/>
    </row>
    <row r="4" spans="1:27" ht="14.25" customHeight="1">
      <c r="A4" s="61"/>
      <c r="B4" s="61"/>
      <c r="C4" s="61"/>
      <c r="D4" s="61"/>
      <c r="E4" s="61"/>
      <c r="F4" s="43"/>
      <c r="G4" s="61"/>
      <c r="H4" s="61"/>
      <c r="I4" s="61"/>
      <c r="J4" s="61"/>
      <c r="K4" s="43"/>
      <c r="L4" s="61"/>
      <c r="M4" s="61"/>
      <c r="N4" s="61"/>
      <c r="O4" s="61"/>
      <c r="P4" s="43"/>
      <c r="Q4" s="61"/>
      <c r="R4" s="61"/>
      <c r="S4" s="61"/>
      <c r="T4" s="61"/>
      <c r="U4" s="61"/>
      <c r="V4" s="61"/>
      <c r="W4" s="61"/>
      <c r="X4" s="61"/>
      <c r="Y4" s="61"/>
      <c r="Z4" s="43"/>
      <c r="AA4" s="12"/>
    </row>
    <row r="5" spans="1:27" ht="12.75">
      <c r="A5" s="7"/>
      <c r="B5" s="7"/>
      <c r="C5" s="7"/>
      <c r="D5" s="1" t="s">
        <v>40</v>
      </c>
      <c r="E5" s="1"/>
      <c r="F5" s="3"/>
      <c r="G5" s="1"/>
      <c r="H5" s="7"/>
      <c r="I5" s="1" t="s">
        <v>42</v>
      </c>
      <c r="J5" s="1"/>
      <c r="K5" s="3"/>
      <c r="L5" s="1"/>
      <c r="M5" s="11"/>
      <c r="N5" s="1" t="s">
        <v>41</v>
      </c>
      <c r="O5" s="1"/>
      <c r="P5" s="3"/>
      <c r="Q5" s="1"/>
      <c r="R5" s="11"/>
      <c r="S5" s="11"/>
      <c r="T5" s="11"/>
      <c r="U5" s="11"/>
      <c r="V5" s="11"/>
      <c r="W5" s="11"/>
      <c r="X5" s="11"/>
      <c r="Y5" s="11"/>
      <c r="Z5" s="11"/>
      <c r="AA5" s="12"/>
    </row>
    <row r="6" spans="1:27" s="110" customFormat="1" ht="24.75" customHeight="1" thickBot="1">
      <c r="A6" s="108"/>
      <c r="B6" s="111" t="s">
        <v>44</v>
      </c>
      <c r="C6" s="111"/>
      <c r="D6" s="111" t="s">
        <v>29</v>
      </c>
      <c r="E6" s="111" t="s">
        <v>5</v>
      </c>
      <c r="F6" s="107" t="s">
        <v>0</v>
      </c>
      <c r="G6" s="111"/>
      <c r="H6" s="109"/>
      <c r="I6" s="111" t="s">
        <v>29</v>
      </c>
      <c r="J6" s="111" t="s">
        <v>5</v>
      </c>
      <c r="K6" s="107" t="s">
        <v>0</v>
      </c>
      <c r="L6" s="111"/>
      <c r="M6" s="111"/>
      <c r="N6" s="111" t="s">
        <v>29</v>
      </c>
      <c r="O6" s="111" t="s">
        <v>5</v>
      </c>
      <c r="P6" s="107" t="s">
        <v>0</v>
      </c>
      <c r="Q6" s="111"/>
      <c r="R6" s="111"/>
      <c r="S6" s="107" t="s">
        <v>30</v>
      </c>
      <c r="T6" s="107" t="s">
        <v>43</v>
      </c>
      <c r="U6" s="107" t="s">
        <v>32</v>
      </c>
      <c r="V6" s="107" t="s">
        <v>33</v>
      </c>
      <c r="W6" s="107" t="s">
        <v>34</v>
      </c>
      <c r="X6" s="107" t="s">
        <v>35</v>
      </c>
      <c r="Y6" s="107"/>
      <c r="Z6" s="107" t="s">
        <v>2</v>
      </c>
      <c r="AA6" s="109"/>
    </row>
    <row r="7" spans="1:27" ht="12.75">
      <c r="A7" s="67" t="s">
        <v>13</v>
      </c>
      <c r="B7" s="68" t="s">
        <v>65</v>
      </c>
      <c r="C7" s="69"/>
      <c r="D7" s="70">
        <v>0</v>
      </c>
      <c r="E7" s="70">
        <v>0</v>
      </c>
      <c r="F7" s="71">
        <f>IF(ISERROR(G7),0,G7)</f>
        <v>0</v>
      </c>
      <c r="G7" s="70" t="e">
        <f>IF(B7="x",(D7*100)/E7,"")</f>
        <v>#DIV/0!</v>
      </c>
      <c r="H7" s="69"/>
      <c r="I7" s="78">
        <v>0</v>
      </c>
      <c r="J7" s="79">
        <v>3</v>
      </c>
      <c r="K7" s="86">
        <f>IF(ISERROR(L7),0,L7)</f>
        <v>0</v>
      </c>
      <c r="L7" s="70">
        <f>IF(B7="x",(I7*100)/J7,"")</f>
        <v>0</v>
      </c>
      <c r="M7" s="69"/>
      <c r="N7" s="78">
        <v>0</v>
      </c>
      <c r="O7" s="79">
        <v>0</v>
      </c>
      <c r="P7" s="86">
        <f>IF(ISERROR(Q7),0,Q7)</f>
        <v>0</v>
      </c>
      <c r="Q7" s="70" t="e">
        <f>IF(B7="x",(N7*100)/O7,"")</f>
        <v>#DIV/0!</v>
      </c>
      <c r="R7" s="69"/>
      <c r="S7" s="78">
        <v>2</v>
      </c>
      <c r="T7" s="79">
        <v>3</v>
      </c>
      <c r="U7" s="80">
        <f>IF(S7&lt;&gt;"",T7-S7,"")</f>
        <v>1</v>
      </c>
      <c r="V7" s="70">
        <v>2</v>
      </c>
      <c r="W7" s="70">
        <v>0</v>
      </c>
      <c r="X7" s="70">
        <v>0</v>
      </c>
      <c r="Y7" s="69"/>
      <c r="Z7" s="72">
        <f>IF(B7="x",(D7*2)+I7+(N7*3),"")</f>
        <v>0</v>
      </c>
      <c r="AA7" s="25">
        <f>IF(Z7="",0,Z7)</f>
        <v>0</v>
      </c>
    </row>
    <row r="8" spans="1:27" ht="12.75">
      <c r="A8" s="17" t="s">
        <v>28</v>
      </c>
      <c r="B8" s="18" t="s">
        <v>65</v>
      </c>
      <c r="C8" s="20"/>
      <c r="D8" s="81">
        <v>0</v>
      </c>
      <c r="E8" s="82">
        <v>1</v>
      </c>
      <c r="F8" s="87">
        <f>IF(ISERROR(G8),0,G8)</f>
        <v>0</v>
      </c>
      <c r="G8" s="19">
        <f aca="true" t="shared" si="0" ref="G8:G19">IF(B8="x",(D8*100)/E8,"")</f>
        <v>0</v>
      </c>
      <c r="H8" s="21"/>
      <c r="I8" s="81">
        <v>0</v>
      </c>
      <c r="J8" s="82">
        <v>0</v>
      </c>
      <c r="K8" s="87">
        <f>IF(ISERROR(L8),0,L8)</f>
        <v>0</v>
      </c>
      <c r="L8" s="19" t="e">
        <f aca="true" t="shared" si="1" ref="L8:L19">IF(B8="x",(I8*100)/J8,"")</f>
        <v>#DIV/0!</v>
      </c>
      <c r="M8" s="22"/>
      <c r="N8" s="81">
        <v>0</v>
      </c>
      <c r="O8" s="82">
        <v>1</v>
      </c>
      <c r="P8" s="87">
        <f>IF(ISERROR(Q8),0,Q8)</f>
        <v>0</v>
      </c>
      <c r="Q8" s="19">
        <f aca="true" t="shared" si="2" ref="Q8:Q19">IF(B8="x",(N8*100)/O8,"")</f>
        <v>0</v>
      </c>
      <c r="R8" s="22"/>
      <c r="S8" s="81">
        <v>3</v>
      </c>
      <c r="T8" s="82">
        <v>1</v>
      </c>
      <c r="U8" s="83">
        <f aca="true" t="shared" si="3" ref="U8:U19">IF(S8&lt;&gt;"",T8-S8,"")</f>
        <v>-2</v>
      </c>
      <c r="V8" s="19">
        <v>2</v>
      </c>
      <c r="W8" s="19">
        <v>0</v>
      </c>
      <c r="X8" s="19">
        <v>0</v>
      </c>
      <c r="Y8" s="22"/>
      <c r="Z8" s="42">
        <f aca="true" t="shared" si="4" ref="Z8:Z19">IF(B8="x",(D8*2)+I8+(N8*3),"")</f>
        <v>0</v>
      </c>
      <c r="AA8" s="25">
        <f aca="true" t="shared" si="5" ref="AA8:AA19">IF(Z8="",0,Z8)</f>
        <v>0</v>
      </c>
    </row>
    <row r="9" spans="1:27" ht="12.75">
      <c r="A9" s="17" t="s">
        <v>14</v>
      </c>
      <c r="B9" s="18" t="s">
        <v>65</v>
      </c>
      <c r="C9" s="20"/>
      <c r="D9" s="81">
        <v>0</v>
      </c>
      <c r="E9" s="82">
        <v>1</v>
      </c>
      <c r="F9" s="87">
        <f>IF(ISERROR(G9),0,G9)</f>
        <v>0</v>
      </c>
      <c r="G9" s="19">
        <f t="shared" si="0"/>
        <v>0</v>
      </c>
      <c r="H9" s="21"/>
      <c r="I9" s="81">
        <v>0</v>
      </c>
      <c r="J9" s="82">
        <v>0</v>
      </c>
      <c r="K9" s="87">
        <f>IF(ISERROR(L9),0,L9)</f>
        <v>0</v>
      </c>
      <c r="L9" s="19" t="e">
        <f t="shared" si="1"/>
        <v>#DIV/0!</v>
      </c>
      <c r="M9" s="22"/>
      <c r="N9" s="81">
        <v>0</v>
      </c>
      <c r="O9" s="82">
        <v>1</v>
      </c>
      <c r="P9" s="87">
        <f>IF(ISERROR(Q9),0,Q9)</f>
        <v>0</v>
      </c>
      <c r="Q9" s="19">
        <f t="shared" si="2"/>
        <v>0</v>
      </c>
      <c r="R9" s="22"/>
      <c r="S9" s="81">
        <v>2</v>
      </c>
      <c r="T9" s="82">
        <v>0</v>
      </c>
      <c r="U9" s="83">
        <f t="shared" si="3"/>
        <v>-2</v>
      </c>
      <c r="V9" s="19">
        <v>0</v>
      </c>
      <c r="W9" s="19">
        <v>0</v>
      </c>
      <c r="X9" s="19">
        <v>0</v>
      </c>
      <c r="Y9" s="22"/>
      <c r="Z9" s="42">
        <f t="shared" si="4"/>
        <v>0</v>
      </c>
      <c r="AA9" s="25">
        <f t="shared" si="5"/>
        <v>0</v>
      </c>
    </row>
    <row r="10" spans="1:27" ht="12.75">
      <c r="A10" s="17" t="s">
        <v>15</v>
      </c>
      <c r="B10" s="18" t="s">
        <v>65</v>
      </c>
      <c r="C10" s="20"/>
      <c r="D10" s="81">
        <v>9</v>
      </c>
      <c r="E10" s="82">
        <v>21</v>
      </c>
      <c r="F10" s="87">
        <f>IF(ISERROR(G10),0,G10)</f>
        <v>42.857142857142854</v>
      </c>
      <c r="G10" s="19">
        <f>IF(B10="x",(D10*100)/E10,"")</f>
        <v>42.857142857142854</v>
      </c>
      <c r="H10" s="21"/>
      <c r="I10" s="81">
        <v>10</v>
      </c>
      <c r="J10" s="82">
        <v>17</v>
      </c>
      <c r="K10" s="87">
        <f>IF(ISERROR(L10),0,L10)</f>
        <v>58.8235294117647</v>
      </c>
      <c r="L10" s="19">
        <f t="shared" si="1"/>
        <v>58.8235294117647</v>
      </c>
      <c r="M10" s="22"/>
      <c r="N10" s="81">
        <v>1</v>
      </c>
      <c r="O10" s="82">
        <v>2</v>
      </c>
      <c r="P10" s="87">
        <f aca="true" t="shared" si="6" ref="P10:P19">IF(ISERROR(Q10),0,Q10)</f>
        <v>50</v>
      </c>
      <c r="Q10" s="19">
        <f t="shared" si="2"/>
        <v>50</v>
      </c>
      <c r="R10" s="22"/>
      <c r="S10" s="81">
        <v>5</v>
      </c>
      <c r="T10" s="82">
        <v>3</v>
      </c>
      <c r="U10" s="83">
        <f t="shared" si="3"/>
        <v>-2</v>
      </c>
      <c r="V10" s="19">
        <v>14</v>
      </c>
      <c r="W10" s="19">
        <v>0</v>
      </c>
      <c r="X10" s="19">
        <v>3</v>
      </c>
      <c r="Y10" s="22"/>
      <c r="Z10" s="42">
        <f t="shared" si="4"/>
        <v>31</v>
      </c>
      <c r="AA10" s="25">
        <f t="shared" si="5"/>
        <v>31</v>
      </c>
    </row>
    <row r="11" spans="1:27" ht="12.75">
      <c r="A11" s="17" t="s">
        <v>52</v>
      </c>
      <c r="B11" s="18" t="s">
        <v>65</v>
      </c>
      <c r="C11" s="20"/>
      <c r="D11" s="81">
        <v>0</v>
      </c>
      <c r="E11" s="82">
        <v>1</v>
      </c>
      <c r="F11" s="87">
        <f aca="true" t="shared" si="7" ref="F11:F19">IF(ISERROR(G11),0,G11)</f>
        <v>0</v>
      </c>
      <c r="G11" s="19">
        <f t="shared" si="0"/>
        <v>0</v>
      </c>
      <c r="H11" s="21"/>
      <c r="I11" s="81">
        <v>1</v>
      </c>
      <c r="J11" s="82">
        <v>2</v>
      </c>
      <c r="K11" s="87">
        <f aca="true" t="shared" si="8" ref="K11:K19">IF(ISERROR(L11),0,L11)</f>
        <v>50</v>
      </c>
      <c r="L11" s="19">
        <f t="shared" si="1"/>
        <v>50</v>
      </c>
      <c r="M11" s="22"/>
      <c r="N11" s="81">
        <v>0</v>
      </c>
      <c r="O11" s="82">
        <v>1</v>
      </c>
      <c r="P11" s="87">
        <f t="shared" si="6"/>
        <v>0</v>
      </c>
      <c r="Q11" s="19">
        <f t="shared" si="2"/>
        <v>0</v>
      </c>
      <c r="R11" s="22"/>
      <c r="S11" s="81">
        <v>0</v>
      </c>
      <c r="T11" s="82">
        <v>0</v>
      </c>
      <c r="U11" s="83">
        <f t="shared" si="3"/>
        <v>0</v>
      </c>
      <c r="V11" s="19">
        <v>1</v>
      </c>
      <c r="W11" s="19">
        <v>0</v>
      </c>
      <c r="X11" s="19">
        <v>0</v>
      </c>
      <c r="Y11" s="22"/>
      <c r="Z11" s="42">
        <f t="shared" si="4"/>
        <v>1</v>
      </c>
      <c r="AA11" s="25">
        <f t="shared" si="5"/>
        <v>1</v>
      </c>
    </row>
    <row r="12" spans="1:27" ht="12.75" hidden="1">
      <c r="A12" s="17" t="s">
        <v>21</v>
      </c>
      <c r="B12" s="18"/>
      <c r="C12" s="20"/>
      <c r="D12" s="81">
        <v>0</v>
      </c>
      <c r="E12" s="82">
        <v>0</v>
      </c>
      <c r="F12" s="87">
        <f>IF(ISERROR(G12),0,G12)</f>
      </c>
      <c r="G12" s="19">
        <f>IF(B12="x",(D12*100)/E12,"")</f>
      </c>
      <c r="H12" s="21"/>
      <c r="I12" s="81">
        <v>0</v>
      </c>
      <c r="J12" s="82">
        <v>0</v>
      </c>
      <c r="K12" s="87">
        <f>IF(ISERROR(L12),0,L12)</f>
      </c>
      <c r="L12" s="19">
        <f>IF(B12="x",(I12*100)/J12,"")</f>
      </c>
      <c r="M12" s="22"/>
      <c r="N12" s="81">
        <v>0</v>
      </c>
      <c r="O12" s="82">
        <v>0</v>
      </c>
      <c r="P12" s="87">
        <f>IF(ISERROR(Q12),0,Q12)</f>
      </c>
      <c r="Q12" s="19">
        <f>IF(B12="x",(N12*100)/O12,"")</f>
      </c>
      <c r="R12" s="22"/>
      <c r="S12" s="81">
        <v>0</v>
      </c>
      <c r="T12" s="82">
        <v>0</v>
      </c>
      <c r="U12" s="83">
        <f>IF(S12&lt;&gt;"",T12-S12,"")</f>
        <v>0</v>
      </c>
      <c r="V12" s="19">
        <v>0</v>
      </c>
      <c r="W12" s="19">
        <v>0</v>
      </c>
      <c r="X12" s="19">
        <v>0</v>
      </c>
      <c r="Y12" s="22"/>
      <c r="Z12" s="42">
        <f>IF(B12="x",(D12*2)+I12+(N12*3),"")</f>
      </c>
      <c r="AA12" s="25">
        <f>IF(Z12="",0,Z12)</f>
        <v>0</v>
      </c>
    </row>
    <row r="13" spans="1:27" ht="12.75">
      <c r="A13" s="17" t="s">
        <v>27</v>
      </c>
      <c r="B13" s="18" t="s">
        <v>65</v>
      </c>
      <c r="C13" s="20"/>
      <c r="D13" s="81">
        <v>0</v>
      </c>
      <c r="E13" s="82">
        <v>1</v>
      </c>
      <c r="F13" s="87">
        <f t="shared" si="7"/>
        <v>0</v>
      </c>
      <c r="G13" s="19">
        <f t="shared" si="0"/>
        <v>0</v>
      </c>
      <c r="H13" s="21"/>
      <c r="I13" s="81">
        <v>0</v>
      </c>
      <c r="J13" s="82">
        <v>0</v>
      </c>
      <c r="K13" s="87">
        <f t="shared" si="8"/>
        <v>0</v>
      </c>
      <c r="L13" s="19" t="e">
        <f t="shared" si="1"/>
        <v>#DIV/0!</v>
      </c>
      <c r="M13" s="22"/>
      <c r="N13" s="81">
        <v>0</v>
      </c>
      <c r="O13" s="82">
        <v>0</v>
      </c>
      <c r="P13" s="87">
        <f t="shared" si="6"/>
        <v>0</v>
      </c>
      <c r="Q13" s="19" t="e">
        <f t="shared" si="2"/>
        <v>#DIV/0!</v>
      </c>
      <c r="R13" s="22"/>
      <c r="S13" s="81">
        <v>1</v>
      </c>
      <c r="T13" s="82">
        <v>1</v>
      </c>
      <c r="U13" s="83">
        <f t="shared" si="3"/>
        <v>0</v>
      </c>
      <c r="V13" s="19">
        <v>0</v>
      </c>
      <c r="W13" s="19">
        <v>0</v>
      </c>
      <c r="X13" s="19">
        <v>0</v>
      </c>
      <c r="Y13" s="22"/>
      <c r="Z13" s="42">
        <f t="shared" si="4"/>
        <v>0</v>
      </c>
      <c r="AA13" s="25">
        <f t="shared" si="5"/>
        <v>0</v>
      </c>
    </row>
    <row r="14" spans="1:27" ht="12.75">
      <c r="A14" s="17" t="s">
        <v>16</v>
      </c>
      <c r="B14" s="18" t="s">
        <v>65</v>
      </c>
      <c r="C14" s="20"/>
      <c r="D14" s="81">
        <v>0</v>
      </c>
      <c r="E14" s="82">
        <v>1</v>
      </c>
      <c r="F14" s="87">
        <f>IF(ISERROR(G14),0,G14)</f>
        <v>0</v>
      </c>
      <c r="G14" s="19">
        <f>IF(B14="x",(D14*100)/E14,"")</f>
        <v>0</v>
      </c>
      <c r="H14" s="21"/>
      <c r="I14" s="81">
        <v>0</v>
      </c>
      <c r="J14" s="82">
        <v>0</v>
      </c>
      <c r="K14" s="87">
        <f>IF(ISERROR(L14),0,L14)</f>
        <v>0</v>
      </c>
      <c r="L14" s="19" t="e">
        <f t="shared" si="1"/>
        <v>#DIV/0!</v>
      </c>
      <c r="M14" s="22"/>
      <c r="N14" s="81">
        <v>0</v>
      </c>
      <c r="O14" s="82">
        <v>1</v>
      </c>
      <c r="P14" s="87">
        <f t="shared" si="6"/>
        <v>0</v>
      </c>
      <c r="Q14" s="19">
        <f t="shared" si="2"/>
        <v>0</v>
      </c>
      <c r="R14" s="22"/>
      <c r="S14" s="81">
        <v>1</v>
      </c>
      <c r="T14" s="82">
        <v>2</v>
      </c>
      <c r="U14" s="83">
        <f t="shared" si="3"/>
        <v>1</v>
      </c>
      <c r="V14" s="19">
        <v>0</v>
      </c>
      <c r="W14" s="19">
        <v>0</v>
      </c>
      <c r="X14" s="19">
        <v>0</v>
      </c>
      <c r="Y14" s="22"/>
      <c r="Z14" s="42">
        <f t="shared" si="4"/>
        <v>0</v>
      </c>
      <c r="AA14" s="25">
        <f t="shared" si="5"/>
        <v>0</v>
      </c>
    </row>
    <row r="15" spans="1:27" ht="12.75">
      <c r="A15" s="17" t="s">
        <v>17</v>
      </c>
      <c r="B15" s="18" t="s">
        <v>65</v>
      </c>
      <c r="C15" s="20"/>
      <c r="D15" s="81">
        <v>0</v>
      </c>
      <c r="E15" s="82">
        <v>1</v>
      </c>
      <c r="F15" s="87">
        <f t="shared" si="7"/>
        <v>0</v>
      </c>
      <c r="G15" s="19">
        <f t="shared" si="0"/>
        <v>0</v>
      </c>
      <c r="H15" s="21"/>
      <c r="I15" s="81">
        <v>0</v>
      </c>
      <c r="J15" s="82">
        <v>0</v>
      </c>
      <c r="K15" s="87">
        <f t="shared" si="8"/>
        <v>0</v>
      </c>
      <c r="L15" s="19" t="e">
        <f t="shared" si="1"/>
        <v>#DIV/0!</v>
      </c>
      <c r="M15" s="22"/>
      <c r="N15" s="81">
        <v>0</v>
      </c>
      <c r="O15" s="82">
        <v>0</v>
      </c>
      <c r="P15" s="87">
        <f t="shared" si="6"/>
        <v>0</v>
      </c>
      <c r="Q15" s="19" t="e">
        <f t="shared" si="2"/>
        <v>#DIV/0!</v>
      </c>
      <c r="R15" s="22"/>
      <c r="S15" s="81">
        <v>2</v>
      </c>
      <c r="T15" s="82">
        <v>0</v>
      </c>
      <c r="U15" s="83">
        <f t="shared" si="3"/>
        <v>-2</v>
      </c>
      <c r="V15" s="19">
        <v>0</v>
      </c>
      <c r="W15" s="19">
        <v>0</v>
      </c>
      <c r="X15" s="19">
        <v>0</v>
      </c>
      <c r="Y15" s="22"/>
      <c r="Z15" s="42">
        <f t="shared" si="4"/>
        <v>0</v>
      </c>
      <c r="AA15" s="25">
        <f t="shared" si="5"/>
        <v>0</v>
      </c>
    </row>
    <row r="16" spans="1:27" ht="12.75">
      <c r="A16" s="17" t="s">
        <v>18</v>
      </c>
      <c r="B16" s="18" t="s">
        <v>65</v>
      </c>
      <c r="C16" s="20"/>
      <c r="D16" s="81">
        <v>3</v>
      </c>
      <c r="E16" s="82">
        <v>11</v>
      </c>
      <c r="F16" s="87">
        <f t="shared" si="7"/>
        <v>27.272727272727273</v>
      </c>
      <c r="G16" s="19">
        <f t="shared" si="0"/>
        <v>27.272727272727273</v>
      </c>
      <c r="H16" s="21"/>
      <c r="I16" s="81">
        <v>2</v>
      </c>
      <c r="J16" s="82">
        <v>2</v>
      </c>
      <c r="K16" s="87">
        <f t="shared" si="8"/>
        <v>100</v>
      </c>
      <c r="L16" s="19">
        <f t="shared" si="1"/>
        <v>100</v>
      </c>
      <c r="M16" s="22"/>
      <c r="N16" s="81">
        <v>1</v>
      </c>
      <c r="O16" s="82">
        <v>4</v>
      </c>
      <c r="P16" s="87">
        <f t="shared" si="6"/>
        <v>25</v>
      </c>
      <c r="Q16" s="19">
        <f t="shared" si="2"/>
        <v>25</v>
      </c>
      <c r="R16" s="22"/>
      <c r="S16" s="81">
        <v>9</v>
      </c>
      <c r="T16" s="82">
        <v>0</v>
      </c>
      <c r="U16" s="83">
        <f t="shared" si="3"/>
        <v>-9</v>
      </c>
      <c r="V16" s="19">
        <v>4</v>
      </c>
      <c r="W16" s="19">
        <v>0</v>
      </c>
      <c r="X16" s="19">
        <v>0</v>
      </c>
      <c r="Y16" s="22"/>
      <c r="Z16" s="42">
        <f t="shared" si="4"/>
        <v>11</v>
      </c>
      <c r="AA16" s="25">
        <f t="shared" si="5"/>
        <v>11</v>
      </c>
    </row>
    <row r="17" spans="1:27" ht="12.75">
      <c r="A17" s="17" t="s">
        <v>53</v>
      </c>
      <c r="B17" s="18" t="s">
        <v>65</v>
      </c>
      <c r="C17" s="20"/>
      <c r="D17" s="81">
        <v>0</v>
      </c>
      <c r="E17" s="82">
        <v>0</v>
      </c>
      <c r="F17" s="87">
        <f t="shared" si="7"/>
        <v>0</v>
      </c>
      <c r="G17" s="19" t="e">
        <f t="shared" si="0"/>
        <v>#DIV/0!</v>
      </c>
      <c r="H17" s="21"/>
      <c r="I17" s="81">
        <v>0</v>
      </c>
      <c r="J17" s="82">
        <v>0</v>
      </c>
      <c r="K17" s="87">
        <f t="shared" si="8"/>
        <v>0</v>
      </c>
      <c r="L17" s="19" t="e">
        <f t="shared" si="1"/>
        <v>#DIV/0!</v>
      </c>
      <c r="M17" s="22"/>
      <c r="N17" s="81">
        <v>0</v>
      </c>
      <c r="O17" s="82">
        <v>1</v>
      </c>
      <c r="P17" s="87">
        <f t="shared" si="6"/>
        <v>0</v>
      </c>
      <c r="Q17" s="19">
        <f t="shared" si="2"/>
        <v>0</v>
      </c>
      <c r="R17" s="22"/>
      <c r="S17" s="81">
        <v>0</v>
      </c>
      <c r="T17" s="82">
        <v>0</v>
      </c>
      <c r="U17" s="83">
        <f t="shared" si="3"/>
        <v>0</v>
      </c>
      <c r="V17" s="19">
        <v>0</v>
      </c>
      <c r="W17" s="19">
        <v>0</v>
      </c>
      <c r="X17" s="19">
        <v>0</v>
      </c>
      <c r="Y17" s="22"/>
      <c r="Z17" s="42">
        <f t="shared" si="4"/>
        <v>0</v>
      </c>
      <c r="AA17" s="25">
        <f t="shared" si="5"/>
        <v>0</v>
      </c>
    </row>
    <row r="18" spans="1:27" ht="12.75">
      <c r="A18" s="17" t="s">
        <v>19</v>
      </c>
      <c r="B18" s="18" t="s">
        <v>65</v>
      </c>
      <c r="C18" s="20"/>
      <c r="D18" s="81">
        <v>1</v>
      </c>
      <c r="E18" s="82">
        <v>5</v>
      </c>
      <c r="F18" s="87">
        <f t="shared" si="7"/>
        <v>20</v>
      </c>
      <c r="G18" s="19">
        <f t="shared" si="0"/>
        <v>20</v>
      </c>
      <c r="H18" s="21"/>
      <c r="I18" s="81">
        <v>0</v>
      </c>
      <c r="J18" s="82">
        <v>0</v>
      </c>
      <c r="K18" s="87">
        <f t="shared" si="8"/>
        <v>0</v>
      </c>
      <c r="L18" s="19" t="e">
        <f t="shared" si="1"/>
        <v>#DIV/0!</v>
      </c>
      <c r="M18" s="22"/>
      <c r="N18" s="81">
        <v>0</v>
      </c>
      <c r="O18" s="82">
        <v>0</v>
      </c>
      <c r="P18" s="87">
        <f t="shared" si="6"/>
        <v>0</v>
      </c>
      <c r="Q18" s="19" t="e">
        <f t="shared" si="2"/>
        <v>#DIV/0!</v>
      </c>
      <c r="R18" s="22"/>
      <c r="S18" s="81">
        <v>1</v>
      </c>
      <c r="T18" s="82">
        <v>2</v>
      </c>
      <c r="U18" s="83">
        <f t="shared" si="3"/>
        <v>1</v>
      </c>
      <c r="V18" s="19">
        <v>2</v>
      </c>
      <c r="W18" s="19">
        <v>0</v>
      </c>
      <c r="X18" s="19">
        <v>0</v>
      </c>
      <c r="Y18" s="22"/>
      <c r="Z18" s="42">
        <f t="shared" si="4"/>
        <v>2</v>
      </c>
      <c r="AA18" s="25">
        <f t="shared" si="5"/>
        <v>2</v>
      </c>
    </row>
    <row r="19" spans="1:27" ht="13.5" thickBot="1">
      <c r="A19" s="53" t="s">
        <v>20</v>
      </c>
      <c r="B19" s="54"/>
      <c r="C19" s="55"/>
      <c r="D19" s="84"/>
      <c r="E19" s="85"/>
      <c r="F19" s="88">
        <f t="shared" si="7"/>
      </c>
      <c r="G19" s="56">
        <f t="shared" si="0"/>
      </c>
      <c r="H19" s="57"/>
      <c r="I19" s="84"/>
      <c r="J19" s="85"/>
      <c r="K19" s="88">
        <f t="shared" si="8"/>
      </c>
      <c r="L19" s="56">
        <f t="shared" si="1"/>
      </c>
      <c r="M19" s="58"/>
      <c r="N19" s="84"/>
      <c r="O19" s="85"/>
      <c r="P19" s="88">
        <f t="shared" si="6"/>
      </c>
      <c r="Q19" s="56">
        <f t="shared" si="2"/>
      </c>
      <c r="R19" s="58"/>
      <c r="S19" s="84"/>
      <c r="T19" s="85"/>
      <c r="U19" s="96">
        <f t="shared" si="3"/>
      </c>
      <c r="V19" s="56"/>
      <c r="W19" s="56"/>
      <c r="X19" s="56"/>
      <c r="Y19" s="58"/>
      <c r="Z19" s="59">
        <f t="shared" si="4"/>
      </c>
      <c r="AA19" s="25">
        <f t="shared" si="5"/>
        <v>0</v>
      </c>
    </row>
    <row r="20" spans="1:26" ht="12.75">
      <c r="A20" s="23"/>
      <c r="B20" s="24" t="s">
        <v>4</v>
      </c>
      <c r="C20" s="23"/>
      <c r="D20" s="135">
        <f>SUM(D7:D19)</f>
        <v>13</v>
      </c>
      <c r="E20" s="135">
        <f>SUM(E7:E19)</f>
        <v>43</v>
      </c>
      <c r="F20" s="136">
        <f>IF(E20&gt;0,D20*100/E20,0)</f>
        <v>30.232558139534884</v>
      </c>
      <c r="G20" s="23"/>
      <c r="H20" s="9"/>
      <c r="I20" s="135">
        <f>SUM(I7:I19)</f>
        <v>13</v>
      </c>
      <c r="J20" s="135">
        <f>SUM(J7:J19)</f>
        <v>24</v>
      </c>
      <c r="K20" s="136">
        <f>IF(J20&gt;0,I20*100/J20,0)</f>
        <v>54.166666666666664</v>
      </c>
      <c r="L20" s="23"/>
      <c r="M20" s="16"/>
      <c r="N20" s="135">
        <f>SUM(N7:N19)</f>
        <v>2</v>
      </c>
      <c r="O20" s="135">
        <f>SUM(O7:O19)</f>
        <v>11</v>
      </c>
      <c r="P20" s="136">
        <f>IF(O20&gt;0,N20*100/O20,0)</f>
        <v>18.181818181818183</v>
      </c>
      <c r="Q20" s="23"/>
      <c r="R20" s="16"/>
      <c r="S20" s="40">
        <f aca="true" t="shared" si="9" ref="S20:X20">SUM(S7:S19)</f>
        <v>26</v>
      </c>
      <c r="T20" s="40">
        <f t="shared" si="9"/>
        <v>12</v>
      </c>
      <c r="U20" s="40">
        <f t="shared" si="9"/>
        <v>-14</v>
      </c>
      <c r="V20" s="40">
        <f t="shared" si="9"/>
        <v>25</v>
      </c>
      <c r="W20" s="40">
        <f t="shared" si="9"/>
        <v>0</v>
      </c>
      <c r="X20" s="40">
        <f t="shared" si="9"/>
        <v>3</v>
      </c>
      <c r="Y20" s="41"/>
      <c r="Z20" s="44">
        <f>SUM(Z7:Z19)</f>
        <v>45</v>
      </c>
    </row>
    <row r="21" spans="1:27" ht="12.75" customHeight="1">
      <c r="A21" s="9"/>
      <c r="B21" s="9"/>
      <c r="C21" s="9"/>
      <c r="D21" s="9"/>
      <c r="E21" s="9"/>
      <c r="F21" s="130"/>
      <c r="G21" s="9"/>
      <c r="H21" s="9"/>
      <c r="I21" s="9"/>
      <c r="J21" s="9"/>
      <c r="K21" s="10"/>
      <c r="L21" s="9"/>
      <c r="M21" s="8"/>
      <c r="N21" s="8"/>
      <c r="O21" s="9"/>
      <c r="P21" s="10"/>
      <c r="Q21" s="9"/>
      <c r="R21" s="8"/>
      <c r="S21" s="9"/>
      <c r="T21" s="9"/>
      <c r="U21" s="9"/>
      <c r="V21" s="9"/>
      <c r="W21" s="9"/>
      <c r="X21" s="9"/>
      <c r="Y21" s="8"/>
      <c r="Z21" s="10"/>
      <c r="AA21" s="9"/>
    </row>
  </sheetData>
  <sheetProtection/>
  <mergeCells count="1">
    <mergeCell ref="B1:E1"/>
  </mergeCells>
  <printOptions/>
  <pageMargins left="0.3937007874015748" right="0.3937007874015748" top="0.7874015748031497" bottom="0.4724409448818898" header="0.35433070866141736" footer="0.2362204724409449"/>
  <pageSetup horizontalDpi="600" verticalDpi="600" orientation="landscape" paperSize="9" r:id="rId1"/>
  <headerFooter alignWithMargins="0">
    <oddHeader>&amp;L&amp;"Lucida Sans,Corsivo"&amp;14POGGIBONSI BASKET - under 14 Elite&amp;R&amp;"Lucida Sans,Corsivo"&amp;12Campionato 2013-2014</oddHeader>
    <oddFooter>&amp;L&amp;F - &amp;D &amp;T&amp;R&amp;A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Z21"/>
  <sheetViews>
    <sheetView zoomScalePageLayoutView="0" workbookViewId="0" topLeftCell="A1">
      <selection activeCell="N27" sqref="N27"/>
    </sheetView>
  </sheetViews>
  <sheetFormatPr defaultColWidth="8.8515625" defaultRowHeight="12.75"/>
  <cols>
    <col min="1" max="1" width="24.421875" style="2" customWidth="1"/>
    <col min="2" max="2" width="2.7109375" style="2" customWidth="1"/>
    <col min="3" max="4" width="4.7109375" style="2" customWidth="1"/>
    <col min="5" max="6" width="4.7109375" style="28" customWidth="1"/>
    <col min="7" max="8" width="4.7109375" style="2" customWidth="1"/>
    <col min="9" max="9" width="2.7109375" style="2" customWidth="1"/>
    <col min="10" max="10" width="4.7109375" style="2" customWidth="1"/>
    <col min="11" max="11" width="2.7109375" style="2" customWidth="1"/>
    <col min="12" max="12" width="4.7109375" style="2" customWidth="1"/>
    <col min="13" max="13" width="2.7109375" style="2" customWidth="1"/>
    <col min="14" max="14" width="4.7109375" style="30" customWidth="1"/>
    <col min="15" max="15" width="2.7109375" style="2" customWidth="1"/>
    <col min="16" max="18" width="4.7109375" style="30" customWidth="1"/>
    <col min="19" max="19" width="2.7109375" style="2" customWidth="1"/>
    <col min="20" max="22" width="4.7109375" style="30" customWidth="1"/>
    <col min="23" max="23" width="2.7109375" style="2" customWidth="1"/>
    <col min="24" max="26" width="4.7109375" style="30" customWidth="1"/>
    <col min="27" max="16384" width="8.8515625" style="2" customWidth="1"/>
  </cols>
  <sheetData>
    <row r="2" spans="6:10" ht="14.25">
      <c r="F2" s="37" t="s">
        <v>48</v>
      </c>
      <c r="G2" s="38"/>
      <c r="H2" s="38"/>
      <c r="I2" s="38"/>
      <c r="J2" s="38"/>
    </row>
    <row r="4" spans="1:9" ht="13.5" customHeight="1">
      <c r="A4" s="5"/>
      <c r="B4" s="5"/>
      <c r="C4" s="5"/>
      <c r="D4" s="5"/>
      <c r="E4" s="26"/>
      <c r="F4" s="26"/>
      <c r="G4" s="5"/>
      <c r="H4" s="5"/>
      <c r="I4" s="5"/>
    </row>
    <row r="5" spans="1:26" s="106" customFormat="1" ht="27.75" thickBot="1">
      <c r="A5" s="105"/>
      <c r="B5" s="105"/>
      <c r="C5" s="107" t="s">
        <v>30</v>
      </c>
      <c r="D5" s="107" t="s">
        <v>31</v>
      </c>
      <c r="E5" s="107" t="s">
        <v>32</v>
      </c>
      <c r="F5" s="107" t="s">
        <v>36</v>
      </c>
      <c r="G5" s="107" t="s">
        <v>34</v>
      </c>
      <c r="H5" s="107" t="s">
        <v>35</v>
      </c>
      <c r="I5" s="105"/>
      <c r="J5" s="105" t="s">
        <v>39</v>
      </c>
      <c r="K5" s="105"/>
      <c r="L5" s="105" t="s">
        <v>37</v>
      </c>
      <c r="M5" s="105"/>
      <c r="N5" s="105" t="s">
        <v>38</v>
      </c>
      <c r="P5" s="105" t="s">
        <v>45</v>
      </c>
      <c r="Q5" s="105" t="s">
        <v>11</v>
      </c>
      <c r="R5" s="105" t="s">
        <v>0</v>
      </c>
      <c r="T5" s="105" t="s">
        <v>46</v>
      </c>
      <c r="U5" s="105" t="s">
        <v>11</v>
      </c>
      <c r="V5" s="105" t="s">
        <v>0</v>
      </c>
      <c r="X5" s="105" t="s">
        <v>47</v>
      </c>
      <c r="Y5" s="105" t="s">
        <v>11</v>
      </c>
      <c r="Z5" s="105" t="s">
        <v>0</v>
      </c>
    </row>
    <row r="6" spans="1:26" ht="12.75">
      <c r="A6" s="67" t="s">
        <v>13</v>
      </c>
      <c r="B6" s="29"/>
      <c r="C6" s="114">
        <f>'Gara 2 r.'!S7+'Gara 3 r.'!S7+'Gara 4 r.'!S7+'Gara 5 r.'!S7+'Gara 6 r.'!S7+'Gara 7 r.'!S7+'Gara 8 r.'!S7+'Gara 9 r.'!S7+'Gara 10 r.'!S7+'Gara 11 r.'!S7</f>
        <v>6</v>
      </c>
      <c r="D6" s="114">
        <f>'Gara 2 r.'!T7+'Gara 3 r.'!T7+'Gara 4 r.'!T7+'Gara 5 r.'!T7+'Gara 6 r.'!T7+'Gara 7 r.'!T7+'Gara 8 r.'!T7+'Gara 9 r.'!T7+'Gara 10 r.'!T7+'Gara 11 r.'!T7</f>
        <v>5</v>
      </c>
      <c r="E6" s="115">
        <f>D6-C6</f>
        <v>-1</v>
      </c>
      <c r="F6" s="114">
        <f>'Gara 2 r.'!V7+'Gara 3 r.'!V7+'Gara 4 r.'!V7+'Gara 5 r.'!V7+'Gara 6 r.'!V7+'Gara 7 r.'!V7+'Gara 8 r.'!V7+'Gara 9 r.'!V7+'Gara 10 r.'!V7+'Gara 11 r.'!V7</f>
        <v>4</v>
      </c>
      <c r="G6" s="114">
        <f>'Gara 2 r.'!W7+'Gara 3 r.'!W7+'Gara 4 r.'!W7+'Gara 5 r.'!W7+'Gara 6 r.'!W7+'Gara 7 r.'!W7+'Gara 8 r.'!W7+'Gara 9 r.'!W7+'Gara 10 r.'!W7+'Gara 11 r.'!W7</f>
        <v>0</v>
      </c>
      <c r="H6" s="114">
        <f>'Gara 2 r.'!X7+'Gara 3 r.'!X7+'Gara 4 r.'!X7+'Gara 5 r.'!X7+'Gara 6 r.'!X7+'Gara 7 r.'!X7+'Gara 8 r.'!X7+'Gara 9 r.'!X7+'Gara 10 r.'!X7+'Gara 11 r.'!X7</f>
        <v>0</v>
      </c>
      <c r="I6" s="116"/>
      <c r="J6" s="117">
        <f>COUNTA('Gara 2 r.'!B7,'Gara 3 r.'!B7,'Gara 4 r.'!B7,'Gara 5 r.'!B7,'Gara 6 r.'!B7,'Gara 7 r.'!B7,'Gara 8 r.'!B7,'Gara 9 r.'!B7,'Gara 10 r.'!B7,'Gara 11 r.'!B7)</f>
        <v>9</v>
      </c>
      <c r="K6" s="118" t="s">
        <v>8</v>
      </c>
      <c r="L6" s="119">
        <f>'Gara 2 r.'!AA7+'Gara 3 r.'!AA7+'Gara 4 r.'!AA7+'Gara 5 r.'!AA7+'Gara 6 r.'!AA7+'Gara 7 r.'!AA7+'Gara 8 r.'!AA7+'Gara 9 r.'!AA7+'Gara 10 r.'!AA7+'Gara 11 r.'!AA7</f>
        <v>7</v>
      </c>
      <c r="M6" s="118"/>
      <c r="N6" s="117">
        <f>IF(J6&gt;0,L6/J6,"")</f>
        <v>0.7777777777777778</v>
      </c>
      <c r="O6" s="120"/>
      <c r="P6" s="121">
        <f>(IF('Gara 2 r.'!D7=" ",0,'Gara 2 r.'!D7))+(IF('Gara 3 r.'!D7=" ",0,'Gara 3 r.'!D7))+(IF('Gara 4 r.'!D7=" ",0,'Gara 4 r.'!D7))+(IF('Gara 5 r.'!D7=" ",0,'Gara 5 r.'!D7))+(IF('Gara 6 r.'!D7=" ",0,'Gara 6 r.'!D7))+(IF('Gara 7 r.'!D7=" ",0,'Gara 7 r.'!D7))+(IF('Gara 8 r.'!D7=" ",0,'Gara 8 r.'!D7))+(IF('Gara 9 r.'!D7=" ",0,'Gara 9 r.'!D7))+(IF('Gara 10 r.'!D7=" ",0,'Gara 10 r.'!D7))+(IF('Gara 11 r.'!D7=" ",0,'Gara 11 r.'!D7))</f>
        <v>1</v>
      </c>
      <c r="Q6" s="122">
        <f>(IF('Gara 2 r.'!E7=" ",0,'Gara 2 r.'!E7))+(IF('Gara 3 r.'!E7=" ",0,'Gara 3 r.'!E7))+(IF('Gara 4 r.'!E7=" ",0,'Gara 4 r.'!E7))+(IF('Gara 5 r.'!E7=" ",0,'Gara 5 r.'!E7))+(IF('Gara 6 r.'!E7=" ",0,'Gara 6 r.'!E7))+(IF('Gara 7 r.'!E7=" ",0,'Gara 7 r.'!E7))+(IF('Gara 8 r.'!E7=" ",0,'Gara 8 r.'!E7))+(IF('Gara 9 r.'!E7=" ",0,'Gara 9 r.'!E7))+(IF('Gara 10 r.'!E7=" ",0,'Gara 10 r.'!E7))+(IF('Gara 11 r.'!E7=" ",0,'Gara 11 r.'!E7))</f>
        <v>14</v>
      </c>
      <c r="R6" s="123">
        <f>(IF(Q6=0,0,(P6/Q6)))</f>
        <v>0.07142857142857142</v>
      </c>
      <c r="S6" s="120"/>
      <c r="T6" s="124">
        <f>(IF('Gara 2 r.'!I7=" ",0,'Gara 2 r.'!I7))+(IF('Gara 3 r.'!I7=" ",0,'Gara 3 r.'!I7))+(IF('Gara 4 r.'!I7=" ",0,'Gara 4 r.'!I7))+(IF('Gara 5 r.'!I7=" ",0,'Gara 5 r.'!I7))+(IF('Gara 6 r.'!I7=" ",0,'Gara 6 r.'!I7))+(IF('Gara 7 r.'!I7=" ",0,'Gara 7 r.'!I7))+(IF('Gara 8 r.'!I7=" ",0,'Gara 8 r.'!I7))+(IF('Gara 9 r.'!I7=" ",0,'Gara 9 r.'!I7))+(IF('Gara 10 r.'!I7=" ",0,'Gara 10 r.'!I7))+(IF('Gara 11 r.'!I7=" ",0,'Gara 11 r.'!I7))</f>
        <v>1</v>
      </c>
      <c r="U6" s="125">
        <f>(IF('Gara 2 r.'!J7=" ",0,'Gara 2 r.'!J7))+(IF('Gara 3 r.'!J7=" ",0,'Gara 3 r.'!J7))+(IF('Gara 4 r.'!J7=" ",0,'Gara 4 r.'!J7))+(IF('Gara 5 r.'!J7=" ",0,'Gara 5 r.'!J7))+(IF('Gara 6 r.'!J7=" ",0,'Gara 6 r.'!J7))+(IF('Gara 7 r.'!J7=" ",0,'Gara 7 r.'!J7))+(IF('Gara 8 r.'!J7=" ",0,'Gara 8 r.'!J7))+(IF('Gara 9 r.'!J7=" ",0,'Gara 9 r.'!J7))+(IF('Gara 10 r.'!J7=" ",0,'Gara 10 r.'!J7))+(IF('Gara 11 r.'!J7=" ",0,'Gara 11 r.'!J7))</f>
        <v>5</v>
      </c>
      <c r="V6" s="123">
        <f>(IF(U6=0,0,(T6/U6)))</f>
        <v>0.2</v>
      </c>
      <c r="W6" s="120"/>
      <c r="X6" s="124">
        <f>(IF('Gara 2 r.'!N7=" ",0,'Gara 2 r.'!N7))+(IF('Gara 3 r.'!N7=" ",0,'Gara 3 r.'!N7))+(IF('Gara 4 r.'!N7=" ",0,'Gara 4 r.'!N7))+(IF('Gara 5 r.'!N7=" ",0,'Gara 5 r.'!N7))+(IF('Gara 6 r.'!N7=" ",0,'Gara 6 r.'!N7))+(IF('Gara 7 r.'!N7=" ",0,'Gara 7 r.'!N7))+(IF('Gara 8 r.'!N7=" ",0,'Gara 8 r.'!N7))+(IF('Gara 9 r.'!N7=" ",0,'Gara 9 r.'!N7))+(IF('Gara 10 r.'!N7=" ",0,'Gara 10 r.'!N7))+(IF('Gara 11 r.'!N7=" ",0,'Gara 11 r.'!N7))</f>
        <v>0</v>
      </c>
      <c r="Y6" s="125">
        <f>(IF('Gara 2 r.'!O7=" ",0,'Gara 2 r.'!O7))+(IF('Gara 3 r.'!O7=" ",0,'Gara 3 r.'!O7))+(IF('Gara 4 r.'!O7=" ",0,'Gara 4 r.'!O7))+(IF('Gara 5 r.'!O7=" ",0,'Gara 5 r.'!O7))+(IF('Gara 6 r.'!O7=" ",0,'Gara 6 r.'!O7))+(IF('Gara 7 r.'!O7=" ",0,'Gara 7 r.'!O7))+(IF('Gara 8 r.'!O7=" ",0,'Gara 8 r.'!O7))+(IF('Gara 9 r.'!O7=" ",0,'Gara 9 r.'!O7))+(IF('Gara 10 r.'!O7=" ",0,'Gara 10 r.'!O7))+(IF('Gara 11 r.'!O7=" ",0,'Gara 11 r.'!O7))</f>
        <v>2</v>
      </c>
      <c r="Z6" s="123">
        <f>(IF(Y6=0,0,(X6/Y6)))</f>
        <v>0</v>
      </c>
    </row>
    <row r="7" spans="1:26" ht="12.75">
      <c r="A7" s="17" t="s">
        <v>28</v>
      </c>
      <c r="B7" s="29"/>
      <c r="C7" s="114">
        <f>'Gara 2 r.'!S8+'Gara 3 r.'!S8+'Gara 4 r.'!S8+'Gara 5 r.'!S8+'Gara 6 r.'!S8+'Gara 7 r.'!S8+'Gara 8 r.'!S8+'Gara 9 r.'!S8+'Gara 10 r.'!S8+'Gara 11 r.'!S8</f>
        <v>19</v>
      </c>
      <c r="D7" s="114">
        <f>'Gara 2 r.'!T8+'Gara 3 r.'!T8+'Gara 4 r.'!T8+'Gara 5 r.'!T8+'Gara 6 r.'!T8+'Gara 7 r.'!T8+'Gara 8 r.'!T8+'Gara 9 r.'!T8+'Gara 10 r.'!T8+'Gara 11 r.'!T8</f>
        <v>21</v>
      </c>
      <c r="E7" s="115">
        <f aca="true" t="shared" si="0" ref="E7:E18">D7-C7</f>
        <v>2</v>
      </c>
      <c r="F7" s="114">
        <f>'Gara 2 r.'!V8+'Gara 3 r.'!V8+'Gara 4 r.'!V8+'Gara 5 r.'!V8+'Gara 6 r.'!V8+'Gara 7 r.'!V8+'Gara 8 r.'!V8+'Gara 9 r.'!V8+'Gara 10 r.'!V8+'Gara 11 r.'!V8</f>
        <v>33</v>
      </c>
      <c r="G7" s="114">
        <f>'Gara 2 r.'!W8+'Gara 3 r.'!W8+'Gara 4 r.'!W8+'Gara 5 r.'!W8+'Gara 6 r.'!W8+'Gara 7 r.'!W8+'Gara 8 r.'!W8+'Gara 9 r.'!W8+'Gara 10 r.'!W8+'Gara 11 r.'!W8</f>
        <v>3</v>
      </c>
      <c r="H7" s="114">
        <f>'Gara 2 r.'!X8+'Gara 3 r.'!X8+'Gara 4 r.'!X8+'Gara 5 r.'!X8+'Gara 6 r.'!X8+'Gara 7 r.'!X8+'Gara 8 r.'!X8+'Gara 9 r.'!X8+'Gara 10 r.'!X8+'Gara 11 r.'!X8</f>
        <v>2</v>
      </c>
      <c r="I7" s="116"/>
      <c r="J7" s="117">
        <f>COUNTA('Gara 2 r.'!B8,'Gara 3 r.'!B8,'Gara 4 r.'!B8,'Gara 5 r.'!B8,'Gara 6 r.'!B8,'Gara 7 r.'!B8,'Gara 8 r.'!B8,'Gara 9 r.'!B8,'Gara 10 r.'!B8,'Gara 11 r.'!B8)</f>
        <v>10</v>
      </c>
      <c r="K7" s="118" t="s">
        <v>8</v>
      </c>
      <c r="L7" s="119">
        <f>'Gara 2 r.'!AA8+'Gara 3 r.'!AA8+'Gara 4 r.'!AA8+'Gara 5 r.'!AA8+'Gara 6 r.'!AA8+'Gara 7 r.'!AA8+'Gara 8 r.'!AA8+'Gara 9 r.'!AA8+'Gara 10 r.'!AA8+'Gara 11 r.'!AA8</f>
        <v>62</v>
      </c>
      <c r="M7" s="118"/>
      <c r="N7" s="117">
        <f aca="true" t="shared" si="1" ref="N7:N18">IF(J7&gt;0,L7/J7,"")</f>
        <v>6.2</v>
      </c>
      <c r="O7" s="120"/>
      <c r="P7" s="121">
        <f>(IF('Gara 2 r.'!D8=" ",0,'Gara 2 r.'!D8))+(IF('Gara 3 r.'!D8=" ",0,'Gara 3 r.'!D8))+(IF('Gara 4 r.'!D8=" ",0,'Gara 4 r.'!D8))+(IF('Gara 5 r.'!D8=" ",0,'Gara 5 r.'!D8))+(IF('Gara 6 r.'!D8=" ",0,'Gara 6 r.'!D8))+(IF('Gara 7 r.'!D8=" ",0,'Gara 7 r.'!D8))+(IF('Gara 8 r.'!D8=" ",0,'Gara 8 r.'!D8))+(IF('Gara 9 r.'!D8=" ",0,'Gara 9 r.'!D8))+(IF('Gara 10 r.'!D8=" ",0,'Gara 10 r.'!D8))+(IF('Gara 11 r.'!D8=" ",0,'Gara 11 r.'!D8))</f>
        <v>11</v>
      </c>
      <c r="Q7" s="122">
        <f>(IF('Gara 2 r.'!E8=" ",0,'Gara 2 r.'!E8))+(IF('Gara 3 r.'!E8=" ",0,'Gara 3 r.'!E8))+(IF('Gara 4 r.'!E8=" ",0,'Gara 4 r.'!E8))+(IF('Gara 5 r.'!E8=" ",0,'Gara 5 r.'!E8))+(IF('Gara 6 r.'!E8=" ",0,'Gara 6 r.'!E8))+(IF('Gara 7 r.'!E8=" ",0,'Gara 7 r.'!E8))+(IF('Gara 8 r.'!E8=" ",0,'Gara 8 r.'!E8))+(IF('Gara 9 r.'!E8=" ",0,'Gara 9 r.'!E8))+(IF('Gara 10 r.'!E8=" ",0,'Gara 10 r.'!E8))+(IF('Gara 11 r.'!E8=" ",0,'Gara 11 r.'!E8))</f>
        <v>53</v>
      </c>
      <c r="R7" s="123">
        <f aca="true" t="shared" si="2" ref="R7:R18">(IF(Q7=0,0,(P7/Q7)))</f>
        <v>0.20754716981132076</v>
      </c>
      <c r="S7" s="120"/>
      <c r="T7" s="124">
        <f>(IF('Gara 2 r.'!I8=" ",0,'Gara 2 r.'!I8))+(IF('Gara 3 r.'!I8=" ",0,'Gara 3 r.'!I8))+(IF('Gara 4 r.'!I8=" ",0,'Gara 4 r.'!I8))+(IF('Gara 5 r.'!I8=" ",0,'Gara 5 r.'!I8))+(IF('Gara 6 r.'!I8=" ",0,'Gara 6 r.'!I8))+(IF('Gara 7 r.'!I8=" ",0,'Gara 7 r.'!I8))+(IF('Gara 8 r.'!I8=" ",0,'Gara 8 r.'!I8))+(IF('Gara 9 r.'!I8=" ",0,'Gara 9 r.'!I8))+(IF('Gara 10 r.'!I8=" ",0,'Gara 10 r.'!I8))+(IF('Gara 11 r.'!I8=" ",0,'Gara 11 r.'!I8))</f>
        <v>7</v>
      </c>
      <c r="U7" s="125">
        <f>(IF('Gara 2 r.'!J8=" ",0,'Gara 2 r.'!J8))+(IF('Gara 3 r.'!J8=" ",0,'Gara 3 r.'!J8))+(IF('Gara 4 r.'!J8=" ",0,'Gara 4 r.'!J8))+(IF('Gara 5 r.'!J8=" ",0,'Gara 5 r.'!J8))+(IF('Gara 6 r.'!J8=" ",0,'Gara 6 r.'!J8))+(IF('Gara 7 r.'!J8=" ",0,'Gara 7 r.'!J8))+(IF('Gara 8 r.'!J8=" ",0,'Gara 8 r.'!J8))+(IF('Gara 9 r.'!J8=" ",0,'Gara 9 r.'!J8))+(IF('Gara 10 r.'!J8=" ",0,'Gara 10 r.'!J8))+(IF('Gara 11 r.'!J8=" ",0,'Gara 11 r.'!J8))</f>
        <v>18</v>
      </c>
      <c r="V7" s="123">
        <f aca="true" t="shared" si="3" ref="V7:V18">(IF(U7=0,0,(T7/U7)))</f>
        <v>0.3888888888888889</v>
      </c>
      <c r="W7" s="120"/>
      <c r="X7" s="124">
        <f>(IF('Gara 2 r.'!N8=" ",0,'Gara 2 r.'!N8))+(IF('Gara 3 r.'!N8=" ",0,'Gara 3 r.'!N8))+(IF('Gara 4 r.'!N8=" ",0,'Gara 4 r.'!N8))+(IF('Gara 5 r.'!N8=" ",0,'Gara 5 r.'!N8))+(IF('Gara 6 r.'!N8=" ",0,'Gara 6 r.'!N8))+(IF('Gara 7 r.'!N8=" ",0,'Gara 7 r.'!N8))+(IF('Gara 8 r.'!N8=" ",0,'Gara 8 r.'!N8))+(IF('Gara 9 r.'!N8=" ",0,'Gara 9 r.'!N8))+(IF('Gara 10 r.'!N8=" ",0,'Gara 10 r.'!N8))+(IF('Gara 11 r.'!N8=" ",0,'Gara 11 r.'!N8))</f>
        <v>2</v>
      </c>
      <c r="Y7" s="125">
        <f>(IF('Gara 2 r.'!O8=" ",0,'Gara 2 r.'!O8))+(IF('Gara 3 r.'!O8=" ",0,'Gara 3 r.'!O8))+(IF('Gara 4 r.'!O8=" ",0,'Gara 4 r.'!O8))+(IF('Gara 5 r.'!O8=" ",0,'Gara 5 r.'!O8))+(IF('Gara 6 r.'!O8=" ",0,'Gara 6 r.'!O8))+(IF('Gara 7 r.'!O8=" ",0,'Gara 7 r.'!O8))+(IF('Gara 8 r.'!O8=" ",0,'Gara 8 r.'!O8))+(IF('Gara 9 r.'!O8=" ",0,'Gara 9 r.'!O8))+(IF('Gara 10 r.'!O8=" ",0,'Gara 10 r.'!O8))+(IF('Gara 11 r.'!O8=" ",0,'Gara 11 r.'!O8))</f>
        <v>14</v>
      </c>
      <c r="Z7" s="123">
        <f aca="true" t="shared" si="4" ref="Z7:Z18">(IF(Y7=0,0,(X7/Y7)))</f>
        <v>0.14285714285714285</v>
      </c>
    </row>
    <row r="8" spans="1:26" ht="12.75">
      <c r="A8" s="17" t="s">
        <v>14</v>
      </c>
      <c r="B8" s="29"/>
      <c r="C8" s="114">
        <f>'Gara 2 r.'!S9+'Gara 3 r.'!S9+'Gara 4 r.'!S9+'Gara 5 r.'!S9+'Gara 6 r.'!S9+'Gara 7 r.'!S9+'Gara 8 r.'!S9+'Gara 9 r.'!S9+'Gara 10 r.'!S9+'Gara 11 r.'!S9</f>
        <v>6</v>
      </c>
      <c r="D8" s="114">
        <f>'Gara 2 r.'!T9+'Gara 3 r.'!T9+'Gara 4 r.'!T9+'Gara 5 r.'!T9+'Gara 6 r.'!T9+'Gara 7 r.'!T9+'Gara 8 r.'!T9+'Gara 9 r.'!T9+'Gara 10 r.'!T9+'Gara 11 r.'!T9</f>
        <v>2</v>
      </c>
      <c r="E8" s="115">
        <f t="shared" si="0"/>
        <v>-4</v>
      </c>
      <c r="F8" s="114">
        <f>'Gara 2 r.'!V9+'Gara 3 r.'!V9+'Gara 4 r.'!V9+'Gara 5 r.'!V9+'Gara 6 r.'!V9+'Gara 7 r.'!V9+'Gara 8 r.'!V9+'Gara 9 r.'!V9+'Gara 10 r.'!V9+'Gara 11 r.'!V9</f>
        <v>2</v>
      </c>
      <c r="G8" s="114">
        <f>'Gara 2 r.'!W9+'Gara 3 r.'!W9+'Gara 4 r.'!W9+'Gara 5 r.'!W9+'Gara 6 r.'!W9+'Gara 7 r.'!W9+'Gara 8 r.'!W9+'Gara 9 r.'!W9+'Gara 10 r.'!W9+'Gara 11 r.'!W9</f>
        <v>0</v>
      </c>
      <c r="H8" s="114">
        <f>'Gara 2 r.'!X9+'Gara 3 r.'!X9+'Gara 4 r.'!X9+'Gara 5 r.'!X9+'Gara 6 r.'!X9+'Gara 7 r.'!X9+'Gara 8 r.'!X9+'Gara 9 r.'!X9+'Gara 10 r.'!X9+'Gara 11 r.'!X9</f>
        <v>2</v>
      </c>
      <c r="I8" s="116"/>
      <c r="J8" s="117">
        <f>COUNTA('Gara 2 r.'!B9,'Gara 3 r.'!B9,'Gara 4 r.'!B9,'Gara 5 r.'!B9,'Gara 6 r.'!B9,'Gara 7 r.'!B9,'Gara 8 r.'!B9,'Gara 9 r.'!B9,'Gara 10 r.'!B9,'Gara 11 r.'!B9)</f>
        <v>10</v>
      </c>
      <c r="K8" s="118" t="s">
        <v>8</v>
      </c>
      <c r="L8" s="119">
        <f>'Gara 2 r.'!AA9+'Gara 3 r.'!AA9+'Gara 4 r.'!AA9+'Gara 5 r.'!AA9+'Gara 6 r.'!AA9+'Gara 7 r.'!AA9+'Gara 8 r.'!AA9+'Gara 9 r.'!AA9+'Gara 10 r.'!AA9+'Gara 11 r.'!AA9</f>
        <v>8</v>
      </c>
      <c r="M8" s="118"/>
      <c r="N8" s="117">
        <f t="shared" si="1"/>
        <v>0.8</v>
      </c>
      <c r="O8" s="120"/>
      <c r="P8" s="121">
        <f>(IF('Gara 2 r.'!D9=" ",0,'Gara 2 r.'!D9))+(IF('Gara 3 r.'!D9=" ",0,'Gara 3 r.'!D9))+(IF('Gara 4 r.'!D9=" ",0,'Gara 4 r.'!D9))+(IF('Gara 5 r.'!D9=" ",0,'Gara 5 r.'!D9))+(IF('Gara 6 r.'!D9=" ",0,'Gara 6 r.'!D9))+(IF('Gara 7 r.'!D9=" ",0,'Gara 7 r.'!D9))+(IF('Gara 8 r.'!D9=" ",0,'Gara 8 r.'!D9))+(IF('Gara 9 r.'!D9=" ",0,'Gara 9 r.'!D9))+(IF('Gara 10 r.'!D9=" ",0,'Gara 10 r.'!D9))+(IF('Gara 11 r.'!D9=" ",0,'Gara 11 r.'!D9))</f>
        <v>2</v>
      </c>
      <c r="Q8" s="122">
        <f>(IF('Gara 2 r.'!E9=" ",0,'Gara 2 r.'!E9))+(IF('Gara 3 r.'!E9=" ",0,'Gara 3 r.'!E9))+(IF('Gara 4 r.'!E9=" ",0,'Gara 4 r.'!E9))+(IF('Gara 5 r.'!E9=" ",0,'Gara 5 r.'!E9))+(IF('Gara 6 r.'!E9=" ",0,'Gara 6 r.'!E9))+(IF('Gara 7 r.'!E9=" ",0,'Gara 7 r.'!E9))+(IF('Gara 8 r.'!E9=" ",0,'Gara 8 r.'!E9))+(IF('Gara 9 r.'!E9=" ",0,'Gara 9 r.'!E9))+(IF('Gara 10 r.'!E9=" ",0,'Gara 10 r.'!E9))+(IF('Gara 11 r.'!E9=" ",0,'Gara 11 r.'!E9))</f>
        <v>7</v>
      </c>
      <c r="R8" s="123">
        <f t="shared" si="2"/>
        <v>0.2857142857142857</v>
      </c>
      <c r="S8" s="120"/>
      <c r="T8" s="124">
        <f>(IF('Gara 2 r.'!I9=" ",0,'Gara 2 r.'!I9))+(IF('Gara 3 r.'!I9=" ",0,'Gara 3 r.'!I9))+(IF('Gara 4 r.'!I9=" ",0,'Gara 4 r.'!I9))+(IF('Gara 5 r.'!I9=" ",0,'Gara 5 r.'!I9))+(IF('Gara 6 r.'!I9=" ",0,'Gara 6 r.'!I9))+(IF('Gara 7 r.'!I9=" ",0,'Gara 7 r.'!I9))+(IF('Gara 8 r.'!I9=" ",0,'Gara 8 r.'!I9))+(IF('Gara 9 r.'!I9=" ",0,'Gara 9 r.'!I9))+(IF('Gara 10 r.'!I9=" ",0,'Gara 10 r.'!I9))+(IF('Gara 11 r.'!I9=" ",0,'Gara 11 r.'!I9))</f>
        <v>0</v>
      </c>
      <c r="U8" s="125">
        <f>(IF('Gara 2 r.'!J9=" ",0,'Gara 2 r.'!J9))+(IF('Gara 3 r.'!J9=" ",0,'Gara 3 r.'!J9))+(IF('Gara 4 r.'!J9=" ",0,'Gara 4 r.'!J9))+(IF('Gara 5 r.'!J9=" ",0,'Gara 5 r.'!J9))+(IF('Gara 6 r.'!J9=" ",0,'Gara 6 r.'!J9))+(IF('Gara 7 r.'!J9=" ",0,'Gara 7 r.'!J9))+(IF('Gara 8 r.'!J9=" ",0,'Gara 8 r.'!J9))+(IF('Gara 9 r.'!J9=" ",0,'Gara 9 r.'!J9))+(IF('Gara 10 r.'!J9=" ",0,'Gara 10 r.'!J9))+(IF('Gara 11 r.'!J9=" ",0,'Gara 11 r.'!J9))</f>
        <v>0</v>
      </c>
      <c r="V8" s="123">
        <f t="shared" si="3"/>
        <v>0</v>
      </c>
      <c r="W8" s="120"/>
      <c r="X8" s="124">
        <f>(IF('Gara 2 r.'!N9=" ",0,'Gara 2 r.'!N9))+(IF('Gara 3 r.'!N9=" ",0,'Gara 3 r.'!N9))+(IF('Gara 4 r.'!N9=" ",0,'Gara 4 r.'!N9))+(IF('Gara 5 r.'!N9=" ",0,'Gara 5 r.'!N9))+(IF('Gara 6 r.'!N9=" ",0,'Gara 6 r.'!N9))+(IF('Gara 7 r.'!N9=" ",0,'Gara 7 r.'!N9))+(IF('Gara 8 r.'!N9=" ",0,'Gara 8 r.'!N9))+(IF('Gara 9 r.'!N9=" ",0,'Gara 9 r.'!N9))+(IF('Gara 10 r.'!N9=" ",0,'Gara 10 r.'!N9))+(IF('Gara 11 r.'!N9=" ",0,'Gara 11 r.'!N9))</f>
        <v>0</v>
      </c>
      <c r="Y8" s="125">
        <f>(IF('Gara 2 r.'!O9=" ",0,'Gara 2 r.'!O9))+(IF('Gara 3 r.'!O9=" ",0,'Gara 3 r.'!O9))+(IF('Gara 4 r.'!O9=" ",0,'Gara 4 r.'!O9))+(IF('Gara 5 r.'!O9=" ",0,'Gara 5 r.'!O9))+(IF('Gara 6 r.'!O9=" ",0,'Gara 6 r.'!O9))+(IF('Gara 7 r.'!O9=" ",0,'Gara 7 r.'!O9))+(IF('Gara 8 r.'!O9=" ",0,'Gara 8 r.'!O9))+(IF('Gara 9 r.'!O9=" ",0,'Gara 9 r.'!O9))+(IF('Gara 10 r.'!O9=" ",0,'Gara 10 r.'!O9))+(IF('Gara 11 r.'!O9=" ",0,'Gara 11 r.'!O9))</f>
        <v>2</v>
      </c>
      <c r="Z8" s="123">
        <f t="shared" si="4"/>
        <v>0</v>
      </c>
    </row>
    <row r="9" spans="1:26" ht="12.75">
      <c r="A9" s="17" t="s">
        <v>15</v>
      </c>
      <c r="B9" s="29"/>
      <c r="C9" s="114">
        <f>'Gara 2 r.'!S10+'Gara 3 r.'!S10+'Gara 4 r.'!S10+'Gara 5 r.'!S10+'Gara 6 r.'!S10+'Gara 7 r.'!S10+'Gara 8 r.'!S10+'Gara 9 r.'!S10+'Gara 10 r.'!S10+'Gara 11 r.'!S10</f>
        <v>31</v>
      </c>
      <c r="D9" s="114">
        <f>'Gara 2 r.'!T10+'Gara 3 r.'!T10+'Gara 4 r.'!T10+'Gara 5 r.'!T10+'Gara 6 r.'!T10+'Gara 7 r.'!T10+'Gara 8 r.'!T10+'Gara 9 r.'!T10+'Gara 10 r.'!T10+'Gara 11 r.'!T10</f>
        <v>39</v>
      </c>
      <c r="E9" s="115">
        <f t="shared" si="0"/>
        <v>8</v>
      </c>
      <c r="F9" s="114">
        <f>'Gara 2 r.'!V10+'Gara 3 r.'!V10+'Gara 4 r.'!V10+'Gara 5 r.'!V10+'Gara 6 r.'!V10+'Gara 7 r.'!V10+'Gara 8 r.'!V10+'Gara 9 r.'!V10+'Gara 10 r.'!V10+'Gara 11 r.'!V10</f>
        <v>116</v>
      </c>
      <c r="G9" s="114">
        <f>'Gara 2 r.'!W10+'Gara 3 r.'!W10+'Gara 4 r.'!W10+'Gara 5 r.'!W10+'Gara 6 r.'!W10+'Gara 7 r.'!W10+'Gara 8 r.'!W10+'Gara 9 r.'!W10+'Gara 10 r.'!W10+'Gara 11 r.'!W10</f>
        <v>1</v>
      </c>
      <c r="H9" s="114">
        <f>'Gara 2 r.'!X10+'Gara 3 r.'!X10+'Gara 4 r.'!X10+'Gara 5 r.'!X10+'Gara 6 r.'!X10+'Gara 7 r.'!X10+'Gara 8 r.'!X10+'Gara 9 r.'!X10+'Gara 10 r.'!X10+'Gara 11 r.'!X10</f>
        <v>8</v>
      </c>
      <c r="I9" s="116"/>
      <c r="J9" s="117">
        <f>COUNTA('Gara 2 r.'!B10,'Gara 3 r.'!B10,'Gara 4 r.'!B10,'Gara 5 r.'!B10,'Gara 6 r.'!B10,'Gara 7 r.'!B10,'Gara 8 r.'!B10,'Gara 9 r.'!B10,'Gara 10 r.'!B10,'Gara 11 r.'!B10)</f>
        <v>10</v>
      </c>
      <c r="K9" s="118" t="s">
        <v>8</v>
      </c>
      <c r="L9" s="119">
        <f>'Gara 2 r.'!AA10+'Gara 3 r.'!AA10+'Gara 4 r.'!AA10+'Gara 5 r.'!AA10+'Gara 6 r.'!AA10+'Gara 7 r.'!AA10+'Gara 8 r.'!AA10+'Gara 9 r.'!AA10+'Gara 10 r.'!AA10+'Gara 11 r.'!AA10</f>
        <v>330</v>
      </c>
      <c r="M9" s="118"/>
      <c r="N9" s="117">
        <f t="shared" si="1"/>
        <v>33</v>
      </c>
      <c r="O9" s="120"/>
      <c r="P9" s="121">
        <f>(IF('Gara 2 r.'!D10=" ",0,'Gara 2 r.'!D10))+(IF('Gara 3 r.'!D10=" ",0,'Gara 3 r.'!D10))+(IF('Gara 4 r.'!D10=" ",0,'Gara 4 r.'!D10))+(IF('Gara 5 r.'!D10=" ",0,'Gara 5 r.'!D10))+(IF('Gara 6 r.'!D10=" ",0,'Gara 6 r.'!D10))+(IF('Gara 7 r.'!D10=" ",0,'Gara 7 r.'!D10))+(IF('Gara 8 r.'!D10=" ",0,'Gara 8 r.'!D10))+(IF('Gara 9 r.'!D10=" ",0,'Gara 9 r.'!D10))+(IF('Gara 10 r.'!D10=" ",0,'Gara 10 r.'!D10))+(IF('Gara 11 r.'!D10=" ",0,'Gara 11 r.'!D10))</f>
        <v>87</v>
      </c>
      <c r="Q9" s="122">
        <f>(IF('Gara 2 r.'!E10=" ",0,'Gara 2 r.'!E10))+(IF('Gara 3 r.'!E10=" ",0,'Gara 3 r.'!E10))+(IF('Gara 4 r.'!E10=" ",0,'Gara 4 r.'!E10))+(IF('Gara 5 r.'!E10=" ",0,'Gara 5 r.'!E10))+(IF('Gara 6 r.'!E10=" ",0,'Gara 6 r.'!E10))+(IF('Gara 7 r.'!E10=" ",0,'Gara 7 r.'!E10))+(IF('Gara 8 r.'!E10=" ",0,'Gara 8 r.'!E10))+(IF('Gara 9 r.'!E10=" ",0,'Gara 9 r.'!E10))+(IF('Gara 10 r.'!E10=" ",0,'Gara 10 r.'!E10))+(IF('Gara 11 r.'!E10=" ",0,'Gara 11 r.'!E10))</f>
        <v>193</v>
      </c>
      <c r="R9" s="123">
        <f t="shared" si="2"/>
        <v>0.45077720207253885</v>
      </c>
      <c r="S9" s="120"/>
      <c r="T9" s="124">
        <f>(IF('Gara 2 r.'!I10=" ",0,'Gara 2 r.'!I10))+(IF('Gara 3 r.'!I10=" ",0,'Gara 3 r.'!I10))+(IF('Gara 4 r.'!I10=" ",0,'Gara 4 r.'!I10))+(IF('Gara 5 r.'!I10=" ",0,'Gara 5 r.'!I10))+(IF('Gara 6 r.'!I10=" ",0,'Gara 6 r.'!I10))+(IF('Gara 7 r.'!I10=" ",0,'Gara 7 r.'!I10))+(IF('Gara 8 r.'!I10=" ",0,'Gara 8 r.'!I10))+(IF('Gara 9 r.'!I10=" ",0,'Gara 9 r.'!I10))+(IF('Gara 10 r.'!I10=" ",0,'Gara 10 r.'!I10))+(IF('Gara 11 r.'!I10=" ",0,'Gara 11 r.'!I10))</f>
        <v>73</v>
      </c>
      <c r="U9" s="125">
        <f>(IF('Gara 2 r.'!J10=" ",0,'Gara 2 r.'!J10))+(IF('Gara 3 r.'!J10=" ",0,'Gara 3 r.'!J10))+(IF('Gara 4 r.'!J10=" ",0,'Gara 4 r.'!J10))+(IF('Gara 5 r.'!J10=" ",0,'Gara 5 r.'!J10))+(IF('Gara 6 r.'!J10=" ",0,'Gara 6 r.'!J10))+(IF('Gara 7 r.'!J10=" ",0,'Gara 7 r.'!J10))+(IF('Gara 8 r.'!J10=" ",0,'Gara 8 r.'!J10))+(IF('Gara 9 r.'!J10=" ",0,'Gara 9 r.'!J10))+(IF('Gara 10 r.'!J10=" ",0,'Gara 10 r.'!J10))+(IF('Gara 11 r.'!J10=" ",0,'Gara 11 r.'!J10))</f>
        <v>124</v>
      </c>
      <c r="V9" s="123">
        <f t="shared" si="3"/>
        <v>0.5887096774193549</v>
      </c>
      <c r="W9" s="120"/>
      <c r="X9" s="124">
        <f>(IF('Gara 2 r.'!N10=" ",0,'Gara 2 r.'!N10))+(IF('Gara 3 r.'!N10=" ",0,'Gara 3 r.'!N10))+(IF('Gara 4 r.'!N10=" ",0,'Gara 4 r.'!N10))+(IF('Gara 5 r.'!N10=" ",0,'Gara 5 r.'!N10))+(IF('Gara 6 r.'!N10=" ",0,'Gara 6 r.'!N10))+(IF('Gara 7 r.'!N10=" ",0,'Gara 7 r.'!N10))+(IF('Gara 8 r.'!N10=" ",0,'Gara 8 r.'!N10))+(IF('Gara 9 r.'!N10=" ",0,'Gara 9 r.'!N10))+(IF('Gara 10 r.'!N10=" ",0,'Gara 10 r.'!N10))+(IF('Gara 11 r.'!N10=" ",0,'Gara 11 r.'!N10))</f>
        <v>1</v>
      </c>
      <c r="Y9" s="125">
        <f>(IF('Gara 2 r.'!O10=" ",0,'Gara 2 r.'!O10))+(IF('Gara 3 r.'!O10=" ",0,'Gara 3 r.'!O10))+(IF('Gara 4 r.'!O10=" ",0,'Gara 4 r.'!O10))+(IF('Gara 5 r.'!O10=" ",0,'Gara 5 r.'!O10))+(IF('Gara 6 r.'!O10=" ",0,'Gara 6 r.'!O10))+(IF('Gara 7 r.'!O10=" ",0,'Gara 7 r.'!O10))+(IF('Gara 8 r.'!O10=" ",0,'Gara 8 r.'!O10))+(IF('Gara 9 r.'!O10=" ",0,'Gara 9 r.'!O10))+(IF('Gara 10 r.'!O10=" ",0,'Gara 10 r.'!O10))+(IF('Gara 11 r.'!O10=" ",0,'Gara 11 r.'!O10))</f>
        <v>9</v>
      </c>
      <c r="Z9" s="123">
        <f t="shared" si="4"/>
        <v>0.1111111111111111</v>
      </c>
    </row>
    <row r="10" spans="1:26" ht="12.75">
      <c r="A10" s="17" t="s">
        <v>52</v>
      </c>
      <c r="B10" s="29"/>
      <c r="C10" s="114">
        <f>'Gara 2 r.'!S11+'Gara 3 r.'!S11+'Gara 4 r.'!S11+'Gara 5 r.'!S11+'Gara 6 r.'!S11+'Gara 7 r.'!S11+'Gara 8 r.'!S11+'Gara 9 r.'!S11+'Gara 10 r.'!S11+'Gara 11 r.'!S11</f>
        <v>8</v>
      </c>
      <c r="D10" s="114">
        <f>'Gara 2 r.'!T11+'Gara 3 r.'!T11+'Gara 4 r.'!T11+'Gara 5 r.'!T11+'Gara 6 r.'!T11+'Gara 7 r.'!T11+'Gara 8 r.'!T11+'Gara 9 r.'!T11+'Gara 10 r.'!T11+'Gara 11 r.'!T11</f>
        <v>13</v>
      </c>
      <c r="E10" s="115">
        <f t="shared" si="0"/>
        <v>5</v>
      </c>
      <c r="F10" s="114">
        <f>'Gara 2 r.'!V11+'Gara 3 r.'!V11+'Gara 4 r.'!V11+'Gara 5 r.'!V11+'Gara 6 r.'!V11+'Gara 7 r.'!V11+'Gara 8 r.'!V11+'Gara 9 r.'!V11+'Gara 10 r.'!V11+'Gara 11 r.'!V11</f>
        <v>23</v>
      </c>
      <c r="G10" s="114">
        <f>'Gara 2 r.'!W11+'Gara 3 r.'!W11+'Gara 4 r.'!W11+'Gara 5 r.'!W11+'Gara 6 r.'!W11+'Gara 7 r.'!W11+'Gara 8 r.'!W11+'Gara 9 r.'!W11+'Gara 10 r.'!W11+'Gara 11 r.'!W11</f>
        <v>2</v>
      </c>
      <c r="H10" s="114">
        <f>'Gara 2 r.'!X11+'Gara 3 r.'!X11+'Gara 4 r.'!X11+'Gara 5 r.'!X11+'Gara 6 r.'!X11+'Gara 7 r.'!X11+'Gara 8 r.'!X11+'Gara 9 r.'!X11+'Gara 10 r.'!X11+'Gara 11 r.'!X11</f>
        <v>1</v>
      </c>
      <c r="I10" s="116"/>
      <c r="J10" s="117">
        <f>COUNTA('Gara 2 r.'!B11,'Gara 3 r.'!B11,'Gara 4 r.'!B11,'Gara 5 r.'!B11,'Gara 6 r.'!B11,'Gara 7 r.'!B11,'Gara 8 r.'!B11,'Gara 9 r.'!B11,'Gara 10 r.'!B11,'Gara 11 r.'!B11)</f>
        <v>9</v>
      </c>
      <c r="K10" s="118" t="s">
        <v>8</v>
      </c>
      <c r="L10" s="119">
        <f>'Gara 2 r.'!AA11+'Gara 3 r.'!AA11+'Gara 4 r.'!AA11+'Gara 5 r.'!AA11+'Gara 6 r.'!AA11+'Gara 7 r.'!AA11+'Gara 8 r.'!AA11+'Gara 9 r.'!AA11+'Gara 10 r.'!AA11+'Gara 11 r.'!AA11</f>
        <v>18</v>
      </c>
      <c r="M10" s="118"/>
      <c r="N10" s="117">
        <f t="shared" si="1"/>
        <v>2</v>
      </c>
      <c r="O10" s="120"/>
      <c r="P10" s="121">
        <f>(IF('Gara 2 r.'!D11=" ",0,'Gara 2 r.'!D11))+(IF('Gara 3 r.'!D11=" ",0,'Gara 3 r.'!D11))+(IF('Gara 4 r.'!D11=" ",0,'Gara 4 r.'!D11))+(IF('Gara 5 r.'!D11=" ",0,'Gara 5 r.'!D11))+(IF('Gara 6 r.'!D11=" ",0,'Gara 6 r.'!D11))+(IF('Gara 7 r.'!D11=" ",0,'Gara 7 r.'!D11))+(IF('Gara 8 r.'!D11=" ",0,'Gara 8 r.'!D11))+(IF('Gara 9 r.'!D11=" ",0,'Gara 9 r.'!D11))+(IF('Gara 10 r.'!D11=" ",0,'Gara 10 r.'!D11))+(IF('Gara 11 r.'!D11=" ",0,'Gara 11 r.'!D11))</f>
        <v>5</v>
      </c>
      <c r="Q10" s="122">
        <f>(IF('Gara 2 r.'!E11=" ",0,'Gara 2 r.'!E11))+(IF('Gara 3 r.'!E11=" ",0,'Gara 3 r.'!E11))+(IF('Gara 4 r.'!E11=" ",0,'Gara 4 r.'!E11))+(IF('Gara 5 r.'!E11=" ",0,'Gara 5 r.'!E11))+(IF('Gara 6 r.'!E11=" ",0,'Gara 6 r.'!E11))+(IF('Gara 7 r.'!E11=" ",0,'Gara 7 r.'!E11))+(IF('Gara 8 r.'!E11=" ",0,'Gara 8 r.'!E11))+(IF('Gara 9 r.'!E11=" ",0,'Gara 9 r.'!E11))+(IF('Gara 10 r.'!E11=" ",0,'Gara 10 r.'!E11))+(IF('Gara 11 r.'!E11=" ",0,'Gara 11 r.'!E11))</f>
        <v>14</v>
      </c>
      <c r="R10" s="123">
        <f t="shared" si="2"/>
        <v>0.35714285714285715</v>
      </c>
      <c r="S10" s="120"/>
      <c r="T10" s="124">
        <f>(IF('Gara 2 r.'!I11=" ",0,'Gara 2 r.'!I11))+(IF('Gara 3 r.'!I11=" ",0,'Gara 3 r.'!I11))+(IF('Gara 4 r.'!I11=" ",0,'Gara 4 r.'!I11))+(IF('Gara 5 r.'!I11=" ",0,'Gara 5 r.'!I11))+(IF('Gara 6 r.'!I11=" ",0,'Gara 6 r.'!I11))+(IF('Gara 7 r.'!I11=" ",0,'Gara 7 r.'!I11))+(IF('Gara 8 r.'!I11=" ",0,'Gara 8 r.'!I11))+(IF('Gara 9 r.'!I11=" ",0,'Gara 9 r.'!I11))+(IF('Gara 10 r.'!I11=" ",0,'Gara 10 r.'!I11))+(IF('Gara 11 r.'!I11=" ",0,'Gara 11 r.'!I11))</f>
        <v>6</v>
      </c>
      <c r="U10" s="125">
        <f>(IF('Gara 2 r.'!J11=" ",0,'Gara 2 r.'!J11))+(IF('Gara 3 r.'!J11=" ",0,'Gara 3 r.'!J11))+(IF('Gara 4 r.'!J11=" ",0,'Gara 4 r.'!J11))+(IF('Gara 5 r.'!J11=" ",0,'Gara 5 r.'!J11))+(IF('Gara 6 r.'!J11=" ",0,'Gara 6 r.'!J11))+(IF('Gara 7 r.'!J11=" ",0,'Gara 7 r.'!J11))+(IF('Gara 8 r.'!J11=" ",0,'Gara 8 r.'!J11))+(IF('Gara 9 r.'!J11=" ",0,'Gara 9 r.'!J11))+(IF('Gara 10 r.'!J11=" ",0,'Gara 10 r.'!J11))+(IF('Gara 11 r.'!J11=" ",0,'Gara 11 r.'!J11))</f>
        <v>10</v>
      </c>
      <c r="V10" s="123">
        <f t="shared" si="3"/>
        <v>0.6</v>
      </c>
      <c r="W10" s="120"/>
      <c r="X10" s="124">
        <f>(IF('Gara 2 r.'!N11=" ",0,'Gara 2 r.'!N11))+(IF('Gara 3 r.'!N11=" ",0,'Gara 3 r.'!N11))+(IF('Gara 4 r.'!N11=" ",0,'Gara 4 r.'!N11))+(IF('Gara 5 r.'!N11=" ",0,'Gara 5 r.'!N11))+(IF('Gara 6 r.'!N11=" ",0,'Gara 6 r.'!N11))+(IF('Gara 7 r.'!N11=" ",0,'Gara 7 r.'!N11))+(IF('Gara 8 r.'!N11=" ",0,'Gara 8 r.'!N11))+(IF('Gara 9 r.'!N11=" ",0,'Gara 9 r.'!N11))+(IF('Gara 10 r.'!N11=" ",0,'Gara 10 r.'!N11))+(IF('Gara 11 r.'!N11=" ",0,'Gara 11 r.'!N11))</f>
        <v>0</v>
      </c>
      <c r="Y10" s="125">
        <f>(IF('Gara 2 r.'!O11=" ",0,'Gara 2 r.'!O11))+(IF('Gara 3 r.'!O11=" ",0,'Gara 3 r.'!O11))+(IF('Gara 4 r.'!O11=" ",0,'Gara 4 r.'!O11))+(IF('Gara 5 r.'!O11=" ",0,'Gara 5 r.'!O11))+(IF('Gara 6 r.'!O11=" ",0,'Gara 6 r.'!O11))+(IF('Gara 7 r.'!O11=" ",0,'Gara 7 r.'!O11))+(IF('Gara 8 r.'!O11=" ",0,'Gara 8 r.'!O11))+(IF('Gara 9 r.'!O11=" ",0,'Gara 9 r.'!O11))+(IF('Gara 10 r.'!O11=" ",0,'Gara 10 r.'!O11))+(IF('Gara 11 r.'!O11=" ",0,'Gara 11 r.'!O11))</f>
        <v>1</v>
      </c>
      <c r="Z10" s="123">
        <f t="shared" si="4"/>
        <v>0</v>
      </c>
    </row>
    <row r="11" spans="1:26" ht="12.75" hidden="1">
      <c r="A11" s="17" t="s">
        <v>21</v>
      </c>
      <c r="B11" s="29"/>
      <c r="C11" s="114">
        <f>'Gara 2 r.'!S12+'Gara 3 r.'!S12+'Gara 4 r.'!S12+'Gara 5 r.'!S12+'Gara 6 r.'!S12+'Gara 7 r.'!S12+'Gara 8 r.'!S12+'Gara 9 r.'!S12+'Gara 10 r.'!S12+'Gara 11 r.'!S12</f>
        <v>0</v>
      </c>
      <c r="D11" s="114">
        <f>'Gara 2 r.'!T12+'Gara 3 r.'!T12+'Gara 4 r.'!T12+'Gara 5 r.'!T12+'Gara 6 r.'!T12+'Gara 7 r.'!T12+'Gara 8 r.'!T12+'Gara 9 r.'!T12+'Gara 10 r.'!T12+'Gara 11 r.'!T12</f>
        <v>0</v>
      </c>
      <c r="E11" s="115">
        <f t="shared" si="0"/>
        <v>0</v>
      </c>
      <c r="F11" s="114">
        <f>'Gara 2 r.'!V12+'Gara 3 r.'!V12+'Gara 4 r.'!V12+'Gara 5 r.'!V12+'Gara 6 r.'!V12+'Gara 7 r.'!V12+'Gara 8 r.'!V12+'Gara 9 r.'!V12+'Gara 10 r.'!V12+'Gara 11 r.'!V12</f>
        <v>0</v>
      </c>
      <c r="G11" s="114">
        <f>'Gara 2 r.'!W12+'Gara 3 r.'!W12+'Gara 4 r.'!W12+'Gara 5 r.'!W12+'Gara 6 r.'!W12+'Gara 7 r.'!W12+'Gara 8 r.'!W12+'Gara 9 r.'!W12+'Gara 10 r.'!W12+'Gara 11 r.'!W12</f>
        <v>0</v>
      </c>
      <c r="H11" s="114">
        <f>'Gara 2 r.'!X12+'Gara 3 r.'!X12+'Gara 4 r.'!X12+'Gara 5 r.'!X12+'Gara 6 r.'!X12+'Gara 7 r.'!X12+'Gara 8 r.'!X12+'Gara 9 r.'!X12+'Gara 10 r.'!X12+'Gara 11 r.'!X12</f>
        <v>0</v>
      </c>
      <c r="I11" s="116"/>
      <c r="J11" s="117">
        <f>COUNTA('Gara 2 r.'!B12,'Gara 3 r.'!B12,'Gara 4 r.'!B12,'Gara 5 r.'!B12,'Gara 6 r.'!B12,'Gara 7 r.'!B12,'Gara 8 r.'!B12,'Gara 9 r.'!B12,'Gara 10 r.'!B12,'Gara 11 r.'!B12)</f>
        <v>0</v>
      </c>
      <c r="K11" s="118" t="s">
        <v>8</v>
      </c>
      <c r="L11" s="119">
        <f>'Gara 2 r.'!AA12+'Gara 3 r.'!AA12+'Gara 4 r.'!AA12+'Gara 5 r.'!AA12+'Gara 6 r.'!AA12+'Gara 7 r.'!AA12+'Gara 8 r.'!AA12+'Gara 9 r.'!AA12+'Gara 10 r.'!AA12+'Gara 11 r.'!AA12</f>
        <v>0</v>
      </c>
      <c r="M11" s="118"/>
      <c r="N11" s="117">
        <f t="shared" si="1"/>
      </c>
      <c r="O11" s="120"/>
      <c r="P11" s="121">
        <f>(IF('Gara 2 r.'!D12=" ",0,'Gara 2 r.'!D12))+(IF('Gara 3 r.'!D12=" ",0,'Gara 3 r.'!D12))+(IF('Gara 4 r.'!D12=" ",0,'Gara 4 r.'!D12))+(IF('Gara 5 r.'!D12=" ",0,'Gara 5 r.'!D12))+(IF('Gara 6 r.'!D12=" ",0,'Gara 6 r.'!D12))+(IF('Gara 7 r.'!D12=" ",0,'Gara 7 r.'!D12))+(IF('Gara 8 r.'!D12=" ",0,'Gara 8 r.'!D12))+(IF('Gara 9 r.'!D12=" ",0,'Gara 9 r.'!D12))+(IF('Gara 10 r.'!D12=" ",0,'Gara 10 r.'!D12))+(IF('Gara 11 r.'!D12=" ",0,'Gara 11 r.'!D12))</f>
        <v>0</v>
      </c>
      <c r="Q11" s="122">
        <f>(IF('Gara 2 r.'!E12=" ",0,'Gara 2 r.'!E12))+(IF('Gara 3 r.'!E12=" ",0,'Gara 3 r.'!E12))+(IF('Gara 4 r.'!E12=" ",0,'Gara 4 r.'!E12))+(IF('Gara 5 r.'!E12=" ",0,'Gara 5 r.'!E12))+(IF('Gara 6 r.'!E12=" ",0,'Gara 6 r.'!E12))+(IF('Gara 7 r.'!E12=" ",0,'Gara 7 r.'!E12))+(IF('Gara 8 r.'!E12=" ",0,'Gara 8 r.'!E12))+(IF('Gara 9 r.'!E12=" ",0,'Gara 9 r.'!E12))+(IF('Gara 10 r.'!E12=" ",0,'Gara 10 r.'!E12))+(IF('Gara 11 r.'!E12=" ",0,'Gara 11 r.'!E12))</f>
        <v>0</v>
      </c>
      <c r="R11" s="123">
        <f t="shared" si="2"/>
        <v>0</v>
      </c>
      <c r="S11" s="120"/>
      <c r="T11" s="124">
        <f>(IF('Gara 2 r.'!I12=" ",0,'Gara 2 r.'!I12))+(IF('Gara 3 r.'!I12=" ",0,'Gara 3 r.'!I12))+(IF('Gara 4 r.'!I12=" ",0,'Gara 4 r.'!I12))+(IF('Gara 5 r.'!I12=" ",0,'Gara 5 r.'!I12))+(IF('Gara 6 r.'!I12=" ",0,'Gara 6 r.'!I12))+(IF('Gara 7 r.'!I12=" ",0,'Gara 7 r.'!I12))+(IF('Gara 8 r.'!I12=" ",0,'Gara 8 r.'!I12))+(IF('Gara 9 r.'!I12=" ",0,'Gara 9 r.'!I12))+(IF('Gara 10 r.'!I12=" ",0,'Gara 10 r.'!I12))+(IF('Gara 11 r.'!I12=" ",0,'Gara 11 r.'!I12))</f>
        <v>0</v>
      </c>
      <c r="U11" s="125">
        <f>(IF('Gara 2 r.'!J12=" ",0,'Gara 2 r.'!J12))+(IF('Gara 3 r.'!J12=" ",0,'Gara 3 r.'!J12))+(IF('Gara 4 r.'!J12=" ",0,'Gara 4 r.'!J12))+(IF('Gara 5 r.'!J12=" ",0,'Gara 5 r.'!J12))+(IF('Gara 6 r.'!J12=" ",0,'Gara 6 r.'!J12))+(IF('Gara 7 r.'!J12=" ",0,'Gara 7 r.'!J12))+(IF('Gara 8 r.'!J12=" ",0,'Gara 8 r.'!J12))+(IF('Gara 9 r.'!J12=" ",0,'Gara 9 r.'!J12))+(IF('Gara 10 r.'!J12=" ",0,'Gara 10 r.'!J12))+(IF('Gara 11 r.'!J12=" ",0,'Gara 11 r.'!J12))</f>
        <v>0</v>
      </c>
      <c r="V11" s="123">
        <f t="shared" si="3"/>
        <v>0</v>
      </c>
      <c r="W11" s="120"/>
      <c r="X11" s="124">
        <f>(IF('Gara 2 r.'!N12=" ",0,'Gara 2 r.'!N12))+(IF('Gara 3 r.'!N12=" ",0,'Gara 3 r.'!N12))+(IF('Gara 4 r.'!N12=" ",0,'Gara 4 r.'!N12))+(IF('Gara 5 r.'!N12=" ",0,'Gara 5 r.'!N12))+(IF('Gara 6 r.'!N12=" ",0,'Gara 6 r.'!N12))+(IF('Gara 7 r.'!N12=" ",0,'Gara 7 r.'!N12))+(IF('Gara 8 r.'!N12=" ",0,'Gara 8 r.'!N12))+(IF('Gara 9 r.'!N12=" ",0,'Gara 9 r.'!N12))+(IF('Gara 10 r.'!N12=" ",0,'Gara 10 r.'!N12))+(IF('Gara 11 r.'!N12=" ",0,'Gara 11 r.'!N12))</f>
        <v>0</v>
      </c>
      <c r="Y11" s="125">
        <f>(IF('Gara 2 r.'!O12=" ",0,'Gara 2 r.'!O12))+(IF('Gara 3 r.'!O12=" ",0,'Gara 3 r.'!O12))+(IF('Gara 4 r.'!O12=" ",0,'Gara 4 r.'!O12))+(IF('Gara 5 r.'!O12=" ",0,'Gara 5 r.'!O12))+(IF('Gara 6 r.'!O12=" ",0,'Gara 6 r.'!O12))+(IF('Gara 7 r.'!O12=" ",0,'Gara 7 r.'!O12))+(IF('Gara 8 r.'!O12=" ",0,'Gara 8 r.'!O12))+(IF('Gara 9 r.'!O12=" ",0,'Gara 9 r.'!O12))+(IF('Gara 10 r.'!O12=" ",0,'Gara 10 r.'!O12))+(IF('Gara 11 r.'!O12=" ",0,'Gara 11 r.'!O12))</f>
        <v>0</v>
      </c>
      <c r="Z11" s="123">
        <f t="shared" si="4"/>
        <v>0</v>
      </c>
    </row>
    <row r="12" spans="1:26" ht="12.75">
      <c r="A12" s="17" t="s">
        <v>27</v>
      </c>
      <c r="B12" s="29"/>
      <c r="C12" s="114">
        <f>'Gara 2 r.'!S13+'Gara 3 r.'!S13+'Gara 4 r.'!S13+'Gara 5 r.'!S13+'Gara 6 r.'!S13+'Gara 7 r.'!S13+'Gara 8 r.'!S13+'Gara 9 r.'!S13+'Gara 10 r.'!S13+'Gara 11 r.'!S13</f>
        <v>8</v>
      </c>
      <c r="D12" s="114">
        <f>'Gara 2 r.'!T13+'Gara 3 r.'!T13+'Gara 4 r.'!T13+'Gara 5 r.'!T13+'Gara 6 r.'!T13+'Gara 7 r.'!T13+'Gara 8 r.'!T13+'Gara 9 r.'!T13+'Gara 10 r.'!T13+'Gara 11 r.'!T13</f>
        <v>8</v>
      </c>
      <c r="E12" s="115">
        <f t="shared" si="0"/>
        <v>0</v>
      </c>
      <c r="F12" s="114">
        <f>'Gara 2 r.'!V13+'Gara 3 r.'!V13+'Gara 4 r.'!V13+'Gara 5 r.'!V13+'Gara 6 r.'!V13+'Gara 7 r.'!V13+'Gara 8 r.'!V13+'Gara 9 r.'!V13+'Gara 10 r.'!V13+'Gara 11 r.'!V13</f>
        <v>11</v>
      </c>
      <c r="G12" s="114">
        <f>'Gara 2 r.'!W13+'Gara 3 r.'!W13+'Gara 4 r.'!W13+'Gara 5 r.'!W13+'Gara 6 r.'!W13+'Gara 7 r.'!W13+'Gara 8 r.'!W13+'Gara 9 r.'!W13+'Gara 10 r.'!W13+'Gara 11 r.'!W13</f>
        <v>1</v>
      </c>
      <c r="H12" s="114">
        <f>'Gara 2 r.'!X13+'Gara 3 r.'!X13+'Gara 4 r.'!X13+'Gara 5 r.'!X13+'Gara 6 r.'!X13+'Gara 7 r.'!X13+'Gara 8 r.'!X13+'Gara 9 r.'!X13+'Gara 10 r.'!X13+'Gara 11 r.'!X13</f>
        <v>0</v>
      </c>
      <c r="I12" s="116"/>
      <c r="J12" s="117">
        <f>COUNTA('Gara 2 r.'!B13,'Gara 3 r.'!B13,'Gara 4 r.'!B13,'Gara 5 r.'!B13,'Gara 6 r.'!B13,'Gara 7 r.'!B13,'Gara 8 r.'!B13,'Gara 9 r.'!B13,'Gara 10 r.'!B13,'Gara 11 r.'!B13)</f>
        <v>10</v>
      </c>
      <c r="K12" s="118" t="s">
        <v>8</v>
      </c>
      <c r="L12" s="119">
        <f>'Gara 2 r.'!AA13+'Gara 3 r.'!AA13+'Gara 4 r.'!AA13+'Gara 5 r.'!AA13+'Gara 6 r.'!AA13+'Gara 7 r.'!AA13+'Gara 8 r.'!AA13+'Gara 9 r.'!AA13+'Gara 10 r.'!AA13+'Gara 11 r.'!AA13</f>
        <v>6</v>
      </c>
      <c r="M12" s="118"/>
      <c r="N12" s="117">
        <f t="shared" si="1"/>
        <v>0.6</v>
      </c>
      <c r="O12" s="120"/>
      <c r="P12" s="121">
        <f>(IF('Gara 2 r.'!D13=" ",0,'Gara 2 r.'!D13))+(IF('Gara 3 r.'!D13=" ",0,'Gara 3 r.'!D13))+(IF('Gara 4 r.'!D13=" ",0,'Gara 4 r.'!D13))+(IF('Gara 5 r.'!D13=" ",0,'Gara 5 r.'!D13))+(IF('Gara 6 r.'!D13=" ",0,'Gara 6 r.'!D13))+(IF('Gara 7 r.'!D13=" ",0,'Gara 7 r.'!D13))+(IF('Gara 8 r.'!D13=" ",0,'Gara 8 r.'!D13))+(IF('Gara 9 r.'!D13=" ",0,'Gara 9 r.'!D13))+(IF('Gara 10 r.'!D13=" ",0,'Gara 10 r.'!D13))+(IF('Gara 11 r.'!D13=" ",0,'Gara 11 r.'!D13))</f>
        <v>1</v>
      </c>
      <c r="Q12" s="122">
        <f>(IF('Gara 2 r.'!E13=" ",0,'Gara 2 r.'!E13))+(IF('Gara 3 r.'!E13=" ",0,'Gara 3 r.'!E13))+(IF('Gara 4 r.'!E13=" ",0,'Gara 4 r.'!E13))+(IF('Gara 5 r.'!E13=" ",0,'Gara 5 r.'!E13))+(IF('Gara 6 r.'!E13=" ",0,'Gara 6 r.'!E13))+(IF('Gara 7 r.'!E13=" ",0,'Gara 7 r.'!E13))+(IF('Gara 8 r.'!E13=" ",0,'Gara 8 r.'!E13))+(IF('Gara 9 r.'!E13=" ",0,'Gara 9 r.'!E13))+(IF('Gara 10 r.'!E13=" ",0,'Gara 10 r.'!E13))+(IF('Gara 11 r.'!E13=" ",0,'Gara 11 r.'!E13))</f>
        <v>18</v>
      </c>
      <c r="R12" s="123">
        <f t="shared" si="2"/>
        <v>0.05555555555555555</v>
      </c>
      <c r="S12" s="120"/>
      <c r="T12" s="124">
        <f>(IF('Gara 2 r.'!I13=" ",0,'Gara 2 r.'!I13))+(IF('Gara 3 r.'!I13=" ",0,'Gara 3 r.'!I13))+(IF('Gara 4 r.'!I13=" ",0,'Gara 4 r.'!I13))+(IF('Gara 5 r.'!I13=" ",0,'Gara 5 r.'!I13))+(IF('Gara 6 r.'!I13=" ",0,'Gara 6 r.'!I13))+(IF('Gara 7 r.'!I13=" ",0,'Gara 7 r.'!I13))+(IF('Gara 8 r.'!I13=" ",0,'Gara 8 r.'!I13))+(IF('Gara 9 r.'!I13=" ",0,'Gara 9 r.'!I13))+(IF('Gara 10 r.'!I13=" ",0,'Gara 10 r.'!I13))+(IF('Gara 11 r.'!I13=" ",0,'Gara 11 r.'!I13))</f>
        <v>1</v>
      </c>
      <c r="U12" s="125">
        <f>(IF('Gara 2 r.'!J13=" ",0,'Gara 2 r.'!J13))+(IF('Gara 3 r.'!J13=" ",0,'Gara 3 r.'!J13))+(IF('Gara 4 r.'!J13=" ",0,'Gara 4 r.'!J13))+(IF('Gara 5 r.'!J13=" ",0,'Gara 5 r.'!J13))+(IF('Gara 6 r.'!J13=" ",0,'Gara 6 r.'!J13))+(IF('Gara 7 r.'!J13=" ",0,'Gara 7 r.'!J13))+(IF('Gara 8 r.'!J13=" ",0,'Gara 8 r.'!J13))+(IF('Gara 9 r.'!J13=" ",0,'Gara 9 r.'!J13))+(IF('Gara 10 r.'!J13=" ",0,'Gara 10 r.'!J13))+(IF('Gara 11 r.'!J13=" ",0,'Gara 11 r.'!J13))</f>
        <v>4</v>
      </c>
      <c r="V12" s="123">
        <f t="shared" si="3"/>
        <v>0.25</v>
      </c>
      <c r="W12" s="120"/>
      <c r="X12" s="124">
        <f>(IF('Gara 2 r.'!N13=" ",0,'Gara 2 r.'!N13))+(IF('Gara 3 r.'!N13=" ",0,'Gara 3 r.'!N13))+(IF('Gara 4 r.'!N13=" ",0,'Gara 4 r.'!N13))+(IF('Gara 5 r.'!N13=" ",0,'Gara 5 r.'!N13))+(IF('Gara 6 r.'!N13=" ",0,'Gara 6 r.'!N13))+(IF('Gara 7 r.'!N13=" ",0,'Gara 7 r.'!N13))+(IF('Gara 8 r.'!N13=" ",0,'Gara 8 r.'!N13))+(IF('Gara 9 r.'!N13=" ",0,'Gara 9 r.'!N13))+(IF('Gara 10 r.'!N13=" ",0,'Gara 10 r.'!N13))+(IF('Gara 11 r.'!N13=" ",0,'Gara 11 r.'!N13))</f>
        <v>0</v>
      </c>
      <c r="Y12" s="125">
        <f>(IF('Gara 2 r.'!O13=" ",0,'Gara 2 r.'!O13))+(IF('Gara 3 r.'!O13=" ",0,'Gara 3 r.'!O13))+(IF('Gara 4 r.'!O13=" ",0,'Gara 4 r.'!O13))+(IF('Gara 5 r.'!O13=" ",0,'Gara 5 r.'!O13))+(IF('Gara 6 r.'!O13=" ",0,'Gara 6 r.'!O13))+(IF('Gara 7 r.'!O13=" ",0,'Gara 7 r.'!O13))+(IF('Gara 8 r.'!O13=" ",0,'Gara 8 r.'!O13))+(IF('Gara 9 r.'!O13=" ",0,'Gara 9 r.'!O13))+(IF('Gara 10 r.'!O13=" ",0,'Gara 10 r.'!O13))+(IF('Gara 11 r.'!O13=" ",0,'Gara 11 r.'!O13))</f>
        <v>1</v>
      </c>
      <c r="Z12" s="123">
        <f t="shared" si="4"/>
        <v>0</v>
      </c>
    </row>
    <row r="13" spans="1:26" ht="12.75">
      <c r="A13" s="17" t="s">
        <v>16</v>
      </c>
      <c r="B13" s="29"/>
      <c r="C13" s="114">
        <f>'Gara 2 r.'!S14+'Gara 3 r.'!S14+'Gara 4 r.'!S14+'Gara 5 r.'!S14+'Gara 6 r.'!S14+'Gara 7 r.'!S14+'Gara 8 r.'!S14+'Gara 9 r.'!S14+'Gara 10 r.'!S14+'Gara 11 r.'!S14</f>
        <v>15</v>
      </c>
      <c r="D13" s="114">
        <f>'Gara 2 r.'!T14+'Gara 3 r.'!T14+'Gara 4 r.'!T14+'Gara 5 r.'!T14+'Gara 6 r.'!T14+'Gara 7 r.'!T14+'Gara 8 r.'!T14+'Gara 9 r.'!T14+'Gara 10 r.'!T14+'Gara 11 r.'!T14</f>
        <v>12</v>
      </c>
      <c r="E13" s="115">
        <f t="shared" si="0"/>
        <v>-3</v>
      </c>
      <c r="F13" s="114">
        <f>'Gara 2 r.'!V14+'Gara 3 r.'!V14+'Gara 4 r.'!V14+'Gara 5 r.'!V14+'Gara 6 r.'!V14+'Gara 7 r.'!V14+'Gara 8 r.'!V14+'Gara 9 r.'!V14+'Gara 10 r.'!V14+'Gara 11 r.'!V14</f>
        <v>11</v>
      </c>
      <c r="G13" s="114">
        <f>'Gara 2 r.'!W14+'Gara 3 r.'!W14+'Gara 4 r.'!W14+'Gara 5 r.'!W14+'Gara 6 r.'!W14+'Gara 7 r.'!W14+'Gara 8 r.'!W14+'Gara 9 r.'!W14+'Gara 10 r.'!W14+'Gara 11 r.'!W14</f>
        <v>2</v>
      </c>
      <c r="H13" s="114">
        <f>'Gara 2 r.'!X14+'Gara 3 r.'!X14+'Gara 4 r.'!X14+'Gara 5 r.'!X14+'Gara 6 r.'!X14+'Gara 7 r.'!X14+'Gara 8 r.'!X14+'Gara 9 r.'!X14+'Gara 10 r.'!X14+'Gara 11 r.'!X14</f>
        <v>0</v>
      </c>
      <c r="I13" s="116"/>
      <c r="J13" s="117">
        <f>COUNTA('Gara 2 r.'!B14,'Gara 3 r.'!B14,'Gara 4 r.'!B14,'Gara 5 r.'!B14,'Gara 6 r.'!B14,'Gara 7 r.'!B14,'Gara 8 r.'!B14,'Gara 9 r.'!B14,'Gara 10 r.'!B14,'Gara 11 r.'!B14)</f>
        <v>8</v>
      </c>
      <c r="K13" s="118" t="s">
        <v>8</v>
      </c>
      <c r="L13" s="119">
        <f>'Gara 2 r.'!AA14+'Gara 3 r.'!AA14+'Gara 4 r.'!AA14+'Gara 5 r.'!AA14+'Gara 6 r.'!AA14+'Gara 7 r.'!AA14+'Gara 8 r.'!AA14+'Gara 9 r.'!AA14+'Gara 10 r.'!AA14+'Gara 11 r.'!AA14</f>
        <v>0</v>
      </c>
      <c r="M13" s="118"/>
      <c r="N13" s="117">
        <f t="shared" si="1"/>
        <v>0</v>
      </c>
      <c r="O13" s="120"/>
      <c r="P13" s="121">
        <f>(IF('Gara 2 r.'!D14=" ",0,'Gara 2 r.'!D14))+(IF('Gara 3 r.'!D14=" ",0,'Gara 3 r.'!D14))+(IF('Gara 4 r.'!D14=" ",0,'Gara 4 r.'!D14))+(IF('Gara 5 r.'!D14=" ",0,'Gara 5 r.'!D14))+(IF('Gara 6 r.'!D14=" ",0,'Gara 6 r.'!D14))+(IF('Gara 7 r.'!D14=" ",0,'Gara 7 r.'!D14))+(IF('Gara 8 r.'!D14=" ",0,'Gara 8 r.'!D14))+(IF('Gara 9 r.'!D14=" ",0,'Gara 9 r.'!D14))+(IF('Gara 10 r.'!D14=" ",0,'Gara 10 r.'!D14))+(IF('Gara 11 r.'!D14=" ",0,'Gara 11 r.'!D14))</f>
        <v>0</v>
      </c>
      <c r="Q13" s="122">
        <f>(IF('Gara 2 r.'!E14=" ",0,'Gara 2 r.'!E14))+(IF('Gara 3 r.'!E14=" ",0,'Gara 3 r.'!E14))+(IF('Gara 4 r.'!E14=" ",0,'Gara 4 r.'!E14))+(IF('Gara 5 r.'!E14=" ",0,'Gara 5 r.'!E14))+(IF('Gara 6 r.'!E14=" ",0,'Gara 6 r.'!E14))+(IF('Gara 7 r.'!E14=" ",0,'Gara 7 r.'!E14))+(IF('Gara 8 r.'!E14=" ",0,'Gara 8 r.'!E14))+(IF('Gara 9 r.'!E14=" ",0,'Gara 9 r.'!E14))+(IF('Gara 10 r.'!E14=" ",0,'Gara 10 r.'!E14))+(IF('Gara 11 r.'!E14=" ",0,'Gara 11 r.'!E14))</f>
        <v>12</v>
      </c>
      <c r="R13" s="123">
        <f t="shared" si="2"/>
        <v>0</v>
      </c>
      <c r="S13" s="120"/>
      <c r="T13" s="124">
        <f>(IF('Gara 2 r.'!I14=" ",0,'Gara 2 r.'!I14))+(IF('Gara 3 r.'!I14=" ",0,'Gara 3 r.'!I14))+(IF('Gara 4 r.'!I14=" ",0,'Gara 4 r.'!I14))+(IF('Gara 5 r.'!I14=" ",0,'Gara 5 r.'!I14))+(IF('Gara 6 r.'!I14=" ",0,'Gara 6 r.'!I14))+(IF('Gara 7 r.'!I14=" ",0,'Gara 7 r.'!I14))+(IF('Gara 8 r.'!I14=" ",0,'Gara 8 r.'!I14))+(IF('Gara 9 r.'!I14=" ",0,'Gara 9 r.'!I14))+(IF('Gara 10 r.'!I14=" ",0,'Gara 10 r.'!I14))+(IF('Gara 11 r.'!I14=" ",0,'Gara 11 r.'!I14))</f>
        <v>0</v>
      </c>
      <c r="U13" s="125">
        <f>(IF('Gara 2 r.'!J14=" ",0,'Gara 2 r.'!J14))+(IF('Gara 3 r.'!J14=" ",0,'Gara 3 r.'!J14))+(IF('Gara 4 r.'!J14=" ",0,'Gara 4 r.'!J14))+(IF('Gara 5 r.'!J14=" ",0,'Gara 5 r.'!J14))+(IF('Gara 6 r.'!J14=" ",0,'Gara 6 r.'!J14))+(IF('Gara 7 r.'!J14=" ",0,'Gara 7 r.'!J14))+(IF('Gara 8 r.'!J14=" ",0,'Gara 8 r.'!J14))+(IF('Gara 9 r.'!J14=" ",0,'Gara 9 r.'!J14))+(IF('Gara 10 r.'!J14=" ",0,'Gara 10 r.'!J14))+(IF('Gara 11 r.'!J14=" ",0,'Gara 11 r.'!J14))</f>
        <v>0</v>
      </c>
      <c r="V13" s="123">
        <f t="shared" si="3"/>
        <v>0</v>
      </c>
      <c r="W13" s="120"/>
      <c r="X13" s="124">
        <f>(IF('Gara 2 r.'!N14=" ",0,'Gara 2 r.'!N14))+(IF('Gara 3 r.'!N14=" ",0,'Gara 3 r.'!N14))+(IF('Gara 4 r.'!N14=" ",0,'Gara 4 r.'!N14))+(IF('Gara 5 r.'!N14=" ",0,'Gara 5 r.'!N14))+(IF('Gara 6 r.'!N14=" ",0,'Gara 6 r.'!N14))+(IF('Gara 7 r.'!N14=" ",0,'Gara 7 r.'!N14))+(IF('Gara 8 r.'!N14=" ",0,'Gara 8 r.'!N14))+(IF('Gara 9 r.'!N14=" ",0,'Gara 9 r.'!N14))+(IF('Gara 10 r.'!N14=" ",0,'Gara 10 r.'!N14))+(IF('Gara 11 r.'!N14=" ",0,'Gara 11 r.'!N14))</f>
        <v>0</v>
      </c>
      <c r="Y13" s="125">
        <f>(IF('Gara 2 r.'!O14=" ",0,'Gara 2 r.'!O14))+(IF('Gara 3 r.'!O14=" ",0,'Gara 3 r.'!O14))+(IF('Gara 4 r.'!O14=" ",0,'Gara 4 r.'!O14))+(IF('Gara 5 r.'!O14=" ",0,'Gara 5 r.'!O14))+(IF('Gara 6 r.'!O14=" ",0,'Gara 6 r.'!O14))+(IF('Gara 7 r.'!O14=" ",0,'Gara 7 r.'!O14))+(IF('Gara 8 r.'!O14=" ",0,'Gara 8 r.'!O14))+(IF('Gara 9 r.'!O14=" ",0,'Gara 9 r.'!O14))+(IF('Gara 10 r.'!O14=" ",0,'Gara 10 r.'!O14))+(IF('Gara 11 r.'!O14=" ",0,'Gara 11 r.'!O14))</f>
        <v>1</v>
      </c>
      <c r="Z13" s="123">
        <f t="shared" si="4"/>
        <v>0</v>
      </c>
    </row>
    <row r="14" spans="1:26" ht="12.75">
      <c r="A14" s="17" t="s">
        <v>17</v>
      </c>
      <c r="B14" s="29"/>
      <c r="C14" s="114">
        <f>'Gara 2 r.'!S15+'Gara 3 r.'!S15+'Gara 4 r.'!S15+'Gara 5 r.'!S15+'Gara 6 r.'!S15+'Gara 7 r.'!S15+'Gara 8 r.'!S15+'Gara 9 r.'!S15+'Gara 10 r.'!S15+'Gara 11 r.'!S15</f>
        <v>6</v>
      </c>
      <c r="D14" s="114">
        <f>'Gara 2 r.'!T15+'Gara 3 r.'!T15+'Gara 4 r.'!T15+'Gara 5 r.'!T15+'Gara 6 r.'!T15+'Gara 7 r.'!T15+'Gara 8 r.'!T15+'Gara 9 r.'!T15+'Gara 10 r.'!T15+'Gara 11 r.'!T15</f>
        <v>1</v>
      </c>
      <c r="E14" s="115">
        <f t="shared" si="0"/>
        <v>-5</v>
      </c>
      <c r="F14" s="114">
        <f>'Gara 2 r.'!V15+'Gara 3 r.'!V15+'Gara 4 r.'!V15+'Gara 5 r.'!V15+'Gara 6 r.'!V15+'Gara 7 r.'!V15+'Gara 8 r.'!V15+'Gara 9 r.'!V15+'Gara 10 r.'!V15+'Gara 11 r.'!V15</f>
        <v>3</v>
      </c>
      <c r="G14" s="114">
        <f>'Gara 2 r.'!W15+'Gara 3 r.'!W15+'Gara 4 r.'!W15+'Gara 5 r.'!W15+'Gara 6 r.'!W15+'Gara 7 r.'!W15+'Gara 8 r.'!W15+'Gara 9 r.'!W15+'Gara 10 r.'!W15+'Gara 11 r.'!W15</f>
        <v>0</v>
      </c>
      <c r="H14" s="114">
        <f>'Gara 2 r.'!X15+'Gara 3 r.'!X15+'Gara 4 r.'!X15+'Gara 5 r.'!X15+'Gara 6 r.'!X15+'Gara 7 r.'!X15+'Gara 8 r.'!X15+'Gara 9 r.'!X15+'Gara 10 r.'!X15+'Gara 11 r.'!X15</f>
        <v>0</v>
      </c>
      <c r="I14" s="116"/>
      <c r="J14" s="117">
        <f>COUNTA('Gara 2 r.'!B15,'Gara 3 r.'!B15,'Gara 4 r.'!B15,'Gara 5 r.'!B15,'Gara 6 r.'!B15,'Gara 7 r.'!B15,'Gara 8 r.'!B15,'Gara 9 r.'!B15,'Gara 10 r.'!B15,'Gara 11 r.'!B15)</f>
        <v>10</v>
      </c>
      <c r="K14" s="118" t="s">
        <v>8</v>
      </c>
      <c r="L14" s="119">
        <f>'Gara 2 r.'!AA15+'Gara 3 r.'!AA15+'Gara 4 r.'!AA15+'Gara 5 r.'!AA15+'Gara 6 r.'!AA15+'Gara 7 r.'!AA15+'Gara 8 r.'!AA15+'Gara 9 r.'!AA15+'Gara 10 r.'!AA15+'Gara 11 r.'!AA15</f>
        <v>11</v>
      </c>
      <c r="M14" s="118"/>
      <c r="N14" s="117">
        <f t="shared" si="1"/>
        <v>1.1</v>
      </c>
      <c r="O14" s="120"/>
      <c r="P14" s="121">
        <f>(IF('Gara 2 r.'!D15=" ",0,'Gara 2 r.'!D15))+(IF('Gara 3 r.'!D15=" ",0,'Gara 3 r.'!D15))+(IF('Gara 4 r.'!D15=" ",0,'Gara 4 r.'!D15))+(IF('Gara 5 r.'!D15=" ",0,'Gara 5 r.'!D15))+(IF('Gara 6 r.'!D15=" ",0,'Gara 6 r.'!D15))+(IF('Gara 7 r.'!D15=" ",0,'Gara 7 r.'!D15))+(IF('Gara 8 r.'!D15=" ",0,'Gara 8 r.'!D15))+(IF('Gara 9 r.'!D15=" ",0,'Gara 9 r.'!D15))+(IF('Gara 10 r.'!D15=" ",0,'Gara 10 r.'!D15))+(IF('Gara 11 r.'!D15=" ",0,'Gara 11 r.'!D15))</f>
        <v>1</v>
      </c>
      <c r="Q14" s="122">
        <f>(IF('Gara 2 r.'!E15=" ",0,'Gara 2 r.'!E15))+(IF('Gara 3 r.'!E15=" ",0,'Gara 3 r.'!E15))+(IF('Gara 4 r.'!E15=" ",0,'Gara 4 r.'!E15))+(IF('Gara 5 r.'!E15=" ",0,'Gara 5 r.'!E15))+(IF('Gara 6 r.'!E15=" ",0,'Gara 6 r.'!E15))+(IF('Gara 7 r.'!E15=" ",0,'Gara 7 r.'!E15))+(IF('Gara 8 r.'!E15=" ",0,'Gara 8 r.'!E15))+(IF('Gara 9 r.'!E15=" ",0,'Gara 9 r.'!E15))+(IF('Gara 10 r.'!E15=" ",0,'Gara 10 r.'!E15))+(IF('Gara 11 r.'!E15=" ",0,'Gara 11 r.'!E15))</f>
        <v>16</v>
      </c>
      <c r="R14" s="123">
        <f t="shared" si="2"/>
        <v>0.0625</v>
      </c>
      <c r="S14" s="120"/>
      <c r="T14" s="124">
        <f>(IF('Gara 2 r.'!I15=" ",0,'Gara 2 r.'!I15))+(IF('Gara 3 r.'!I15=" ",0,'Gara 3 r.'!I15))+(IF('Gara 4 r.'!I15=" ",0,'Gara 4 r.'!I15))+(IF('Gara 5 r.'!I15=" ",0,'Gara 5 r.'!I15))+(IF('Gara 6 r.'!I15=" ",0,'Gara 6 r.'!I15))+(IF('Gara 7 r.'!I15=" ",0,'Gara 7 r.'!I15))+(IF('Gara 8 r.'!I15=" ",0,'Gara 8 r.'!I15))+(IF('Gara 9 r.'!I15=" ",0,'Gara 9 r.'!I15))+(IF('Gara 10 r.'!I15=" ",0,'Gara 10 r.'!I15))+(IF('Gara 11 r.'!I15=" ",0,'Gara 11 r.'!I15))</f>
        <v>1</v>
      </c>
      <c r="U14" s="125">
        <f>(IF('Gara 2 r.'!J15=" ",0,'Gara 2 r.'!J15))+(IF('Gara 3 r.'!J15=" ",0,'Gara 3 r.'!J15))+(IF('Gara 4 r.'!J15=" ",0,'Gara 4 r.'!J15))+(IF('Gara 5 r.'!J15=" ",0,'Gara 5 r.'!J15))+(IF('Gara 6 r.'!J15=" ",0,'Gara 6 r.'!J15))+(IF('Gara 7 r.'!J15=" ",0,'Gara 7 r.'!J15))+(IF('Gara 8 r.'!J15=" ",0,'Gara 8 r.'!J15))+(IF('Gara 9 r.'!J15=" ",0,'Gara 9 r.'!J15))+(IF('Gara 10 r.'!J15=" ",0,'Gara 10 r.'!J15))+(IF('Gara 11 r.'!J15=" ",0,'Gara 11 r.'!J15))</f>
        <v>2</v>
      </c>
      <c r="V14" s="123">
        <f t="shared" si="3"/>
        <v>0.5</v>
      </c>
      <c r="W14" s="120"/>
      <c r="X14" s="124">
        <f>(IF('Gara 2 r.'!N15=" ",0,'Gara 2 r.'!N15))+(IF('Gara 3 r.'!N15=" ",0,'Gara 3 r.'!N15))+(IF('Gara 4 r.'!N15=" ",0,'Gara 4 r.'!N15))+(IF('Gara 5 r.'!N15=" ",0,'Gara 5 r.'!N15))+(IF('Gara 6 r.'!N15=" ",0,'Gara 6 r.'!N15))+(IF('Gara 7 r.'!N15=" ",0,'Gara 7 r.'!N15))+(IF('Gara 8 r.'!N15=" ",0,'Gara 8 r.'!N15))+(IF('Gara 9 r.'!N15=" ",0,'Gara 9 r.'!N15))+(IF('Gara 10 r.'!N15=" ",0,'Gara 10 r.'!N15))+(IF('Gara 11 r.'!N15=" ",0,'Gara 11 r.'!N15))</f>
        <v>0</v>
      </c>
      <c r="Y14" s="125">
        <f>(IF('Gara 2 r.'!O15=" ",0,'Gara 2 r.'!O15))+(IF('Gara 3 r.'!O15=" ",0,'Gara 3 r.'!O15))+(IF('Gara 4 r.'!O15=" ",0,'Gara 4 r.'!O15))+(IF('Gara 5 r.'!O15=" ",0,'Gara 5 r.'!O15))+(IF('Gara 6 r.'!O15=" ",0,'Gara 6 r.'!O15))+(IF('Gara 7 r.'!O15=" ",0,'Gara 7 r.'!O15))+(IF('Gara 8 r.'!O15=" ",0,'Gara 8 r.'!O15))+(IF('Gara 9 r.'!O15=" ",0,'Gara 9 r.'!O15))+(IF('Gara 10 r.'!O15=" ",0,'Gara 10 r.'!O15))+(IF('Gara 11 r.'!O15=" ",0,'Gara 11 r.'!O15))</f>
        <v>0</v>
      </c>
      <c r="Z14" s="123">
        <f t="shared" si="4"/>
        <v>0</v>
      </c>
    </row>
    <row r="15" spans="1:26" ht="12.75">
      <c r="A15" s="17" t="s">
        <v>18</v>
      </c>
      <c r="B15" s="29"/>
      <c r="C15" s="114">
        <f>'Gara 2 r.'!S16+'Gara 3 r.'!S16+'Gara 4 r.'!S16+'Gara 5 r.'!S16+'Gara 6 r.'!S16+'Gara 7 r.'!S16+'Gara 8 r.'!S16+'Gara 9 r.'!S16+'Gara 10 r.'!S16+'Gara 11 r.'!S16</f>
        <v>20</v>
      </c>
      <c r="D15" s="114">
        <f>'Gara 2 r.'!T16+'Gara 3 r.'!T16+'Gara 4 r.'!T16+'Gara 5 r.'!T16+'Gara 6 r.'!T16+'Gara 7 r.'!T16+'Gara 8 r.'!T16+'Gara 9 r.'!T16+'Gara 10 r.'!T16+'Gara 11 r.'!T16</f>
        <v>19</v>
      </c>
      <c r="E15" s="115">
        <f t="shared" si="0"/>
        <v>-1</v>
      </c>
      <c r="F15" s="114">
        <f>'Gara 2 r.'!V16+'Gara 3 r.'!V16+'Gara 4 r.'!V16+'Gara 5 r.'!V16+'Gara 6 r.'!V16+'Gara 7 r.'!V16+'Gara 8 r.'!V16+'Gara 9 r.'!V16+'Gara 10 r.'!V16+'Gara 11 r.'!V16</f>
        <v>32</v>
      </c>
      <c r="G15" s="114">
        <f>'Gara 2 r.'!W16+'Gara 3 r.'!W16+'Gara 4 r.'!W16+'Gara 5 r.'!W16+'Gara 6 r.'!W16+'Gara 7 r.'!W16+'Gara 8 r.'!W16+'Gara 9 r.'!W16+'Gara 10 r.'!W16+'Gara 11 r.'!W16</f>
        <v>2</v>
      </c>
      <c r="H15" s="114">
        <f>'Gara 2 r.'!X16+'Gara 3 r.'!X16+'Gara 4 r.'!X16+'Gara 5 r.'!X16+'Gara 6 r.'!X16+'Gara 7 r.'!X16+'Gara 8 r.'!X16+'Gara 9 r.'!X16+'Gara 10 r.'!X16+'Gara 11 r.'!X16</f>
        <v>1</v>
      </c>
      <c r="I15" s="116"/>
      <c r="J15" s="117">
        <f>COUNTA('Gara 2 r.'!B16,'Gara 3 r.'!B16,'Gara 4 r.'!B16,'Gara 5 r.'!B16,'Gara 6 r.'!B16,'Gara 7 r.'!B16,'Gara 8 r.'!B16,'Gara 9 r.'!B16,'Gara 10 r.'!B16,'Gara 11 r.'!B16)</f>
        <v>9</v>
      </c>
      <c r="K15" s="118" t="s">
        <v>8</v>
      </c>
      <c r="L15" s="119">
        <f>'Gara 2 r.'!AA16+'Gara 3 r.'!AA16+'Gara 4 r.'!AA16+'Gara 5 r.'!AA16+'Gara 6 r.'!AA16+'Gara 7 r.'!AA16+'Gara 8 r.'!AA16+'Gara 9 r.'!AA16+'Gara 10 r.'!AA16+'Gara 11 r.'!AA16</f>
        <v>81</v>
      </c>
      <c r="M15" s="118"/>
      <c r="N15" s="117">
        <f t="shared" si="1"/>
        <v>9</v>
      </c>
      <c r="O15" s="120"/>
      <c r="P15" s="121">
        <f>(IF('Gara 2 r.'!D16=" ",0,'Gara 2 r.'!D16))+(IF('Gara 3 r.'!D16=" ",0,'Gara 3 r.'!D16))+(IF('Gara 4 r.'!D16=" ",0,'Gara 4 r.'!D16))+(IF('Gara 5 r.'!D16=" ",0,'Gara 5 r.'!D16))+(IF('Gara 6 r.'!D16=" ",0,'Gara 6 r.'!D16))+(IF('Gara 7 r.'!D16=" ",0,'Gara 7 r.'!D16))+(IF('Gara 8 r.'!D16=" ",0,'Gara 8 r.'!D16))+(IF('Gara 9 r.'!D16=" ",0,'Gara 9 r.'!D16))+(IF('Gara 10 r.'!D16=" ",0,'Gara 10 r.'!D16))+(IF('Gara 11 r.'!D16=" ",0,'Gara 11 r.'!D16))</f>
        <v>21</v>
      </c>
      <c r="Q15" s="122">
        <f>(IF('Gara 2 r.'!E16=" ",0,'Gara 2 r.'!E16))+(IF('Gara 3 r.'!E16=" ",0,'Gara 3 r.'!E16))+(IF('Gara 4 r.'!E16=" ",0,'Gara 4 r.'!E16))+(IF('Gara 5 r.'!E16=" ",0,'Gara 5 r.'!E16))+(IF('Gara 6 r.'!E16=" ",0,'Gara 6 r.'!E16))+(IF('Gara 7 r.'!E16=" ",0,'Gara 7 r.'!E16))+(IF('Gara 8 r.'!E16=" ",0,'Gara 8 r.'!E16))+(IF('Gara 9 r.'!E16=" ",0,'Gara 9 r.'!E16))+(IF('Gara 10 r.'!E16=" ",0,'Gara 10 r.'!E16))+(IF('Gara 11 r.'!E16=" ",0,'Gara 11 r.'!E16))</f>
        <v>66</v>
      </c>
      <c r="R15" s="123">
        <f t="shared" si="2"/>
        <v>0.3181818181818182</v>
      </c>
      <c r="S15" s="120"/>
      <c r="T15" s="124">
        <f>(IF('Gara 2 r.'!I16=" ",0,'Gara 2 r.'!I16))+(IF('Gara 3 r.'!I16=" ",0,'Gara 3 r.'!I16))+(IF('Gara 4 r.'!I16=" ",0,'Gara 4 r.'!I16))+(IF('Gara 5 r.'!I16=" ",0,'Gara 5 r.'!I16))+(IF('Gara 6 r.'!I16=" ",0,'Gara 6 r.'!I16))+(IF('Gara 7 r.'!I16=" ",0,'Gara 7 r.'!I16))+(IF('Gara 8 r.'!I16=" ",0,'Gara 8 r.'!I16))+(IF('Gara 9 r.'!I16=" ",0,'Gara 9 r.'!I16))+(IF('Gara 10 r.'!I16=" ",0,'Gara 10 r.'!I16))+(IF('Gara 11 r.'!I16=" ",0,'Gara 11 r.'!I16))</f>
        <v>15</v>
      </c>
      <c r="U15" s="125">
        <f>(IF('Gara 2 r.'!J16=" ",0,'Gara 2 r.'!J16))+(IF('Gara 3 r.'!J16=" ",0,'Gara 3 r.'!J16))+(IF('Gara 4 r.'!J16=" ",0,'Gara 4 r.'!J16))+(IF('Gara 5 r.'!J16=" ",0,'Gara 5 r.'!J16))+(IF('Gara 6 r.'!J16=" ",0,'Gara 6 r.'!J16))+(IF('Gara 7 r.'!J16=" ",0,'Gara 7 r.'!J16))+(IF('Gara 8 r.'!J16=" ",0,'Gara 8 r.'!J16))+(IF('Gara 9 r.'!J16=" ",0,'Gara 9 r.'!J16))+(IF('Gara 10 r.'!J16=" ",0,'Gara 10 r.'!J16))+(IF('Gara 11 r.'!J16=" ",0,'Gara 11 r.'!J16))</f>
        <v>22</v>
      </c>
      <c r="V15" s="123">
        <f t="shared" si="3"/>
        <v>0.6818181818181818</v>
      </c>
      <c r="W15" s="120"/>
      <c r="X15" s="124">
        <f>(IF('Gara 2 r.'!N16=" ",0,'Gara 2 r.'!N16))+(IF('Gara 3 r.'!N16=" ",0,'Gara 3 r.'!N16))+(IF('Gara 4 r.'!N16=" ",0,'Gara 4 r.'!N16))+(IF('Gara 5 r.'!N16=" ",0,'Gara 5 r.'!N16))+(IF('Gara 6 r.'!N16=" ",0,'Gara 6 r.'!N16))+(IF('Gara 7 r.'!N16=" ",0,'Gara 7 r.'!N16))+(IF('Gara 8 r.'!N16=" ",0,'Gara 8 r.'!N16))+(IF('Gara 9 r.'!N16=" ",0,'Gara 9 r.'!N16))+(IF('Gara 10 r.'!N16=" ",0,'Gara 10 r.'!N16))+(IF('Gara 11 r.'!N16=" ",0,'Gara 11 r.'!N16))</f>
        <v>2</v>
      </c>
      <c r="Y15" s="125">
        <f>(IF('Gara 2 r.'!O16=" ",0,'Gara 2 r.'!O16))+(IF('Gara 3 r.'!O16=" ",0,'Gara 3 r.'!O16))+(IF('Gara 4 r.'!O16=" ",0,'Gara 4 r.'!O16))+(IF('Gara 5 r.'!O16=" ",0,'Gara 5 r.'!O16))+(IF('Gara 6 r.'!O16=" ",0,'Gara 6 r.'!O16))+(IF('Gara 7 r.'!O16=" ",0,'Gara 7 r.'!O16))+(IF('Gara 8 r.'!O16=" ",0,'Gara 8 r.'!O16))+(IF('Gara 9 r.'!O16=" ",0,'Gara 9 r.'!O16))+(IF('Gara 10 r.'!O16=" ",0,'Gara 10 r.'!O16))+(IF('Gara 11 r.'!O16=" ",0,'Gara 11 r.'!O16))</f>
        <v>21</v>
      </c>
      <c r="Z15" s="123">
        <f t="shared" si="4"/>
        <v>0.09523809523809523</v>
      </c>
    </row>
    <row r="16" spans="1:26" ht="12.75">
      <c r="A16" s="17" t="s">
        <v>53</v>
      </c>
      <c r="B16" s="29"/>
      <c r="C16" s="114">
        <f>'Gara 2 r.'!S17+'Gara 3 r.'!S17+'Gara 4 r.'!S17+'Gara 5 r.'!S17+'Gara 6 r.'!S17+'Gara 7 r.'!S17+'Gara 8 r.'!S17+'Gara 9 r.'!S17+'Gara 10 r.'!S17+'Gara 11 r.'!S17</f>
        <v>4</v>
      </c>
      <c r="D16" s="114">
        <f>'Gara 2 r.'!T17+'Gara 3 r.'!T17+'Gara 4 r.'!T17+'Gara 5 r.'!T17+'Gara 6 r.'!T17+'Gara 7 r.'!T17+'Gara 8 r.'!T17+'Gara 9 r.'!T17+'Gara 10 r.'!T17+'Gara 11 r.'!T17</f>
        <v>6</v>
      </c>
      <c r="E16" s="115">
        <f t="shared" si="0"/>
        <v>2</v>
      </c>
      <c r="F16" s="114">
        <f>'Gara 2 r.'!V17+'Gara 3 r.'!V17+'Gara 4 r.'!V17+'Gara 5 r.'!V17+'Gara 6 r.'!V17+'Gara 7 r.'!V17+'Gara 8 r.'!V17+'Gara 9 r.'!V17+'Gara 10 r.'!V17+'Gara 11 r.'!V17</f>
        <v>6</v>
      </c>
      <c r="G16" s="114">
        <f>'Gara 2 r.'!W17+'Gara 3 r.'!W17+'Gara 4 r.'!W17+'Gara 5 r.'!W17+'Gara 6 r.'!W17+'Gara 7 r.'!W17+'Gara 8 r.'!W17+'Gara 9 r.'!W17+'Gara 10 r.'!W17+'Gara 11 r.'!W17</f>
        <v>1</v>
      </c>
      <c r="H16" s="114">
        <f>'Gara 2 r.'!X17+'Gara 3 r.'!X17+'Gara 4 r.'!X17+'Gara 5 r.'!X17+'Gara 6 r.'!X17+'Gara 7 r.'!X17+'Gara 8 r.'!X17+'Gara 9 r.'!X17+'Gara 10 r.'!X17+'Gara 11 r.'!X17</f>
        <v>0</v>
      </c>
      <c r="I16" s="116"/>
      <c r="J16" s="117">
        <f>COUNTA('Gara 2 r.'!B17,'Gara 3 r.'!B17,'Gara 4 r.'!B17,'Gara 5 r.'!B17,'Gara 6 r.'!B17,'Gara 7 r.'!B17,'Gara 8 r.'!B17,'Gara 9 r.'!B17,'Gara 10 r.'!B17,'Gara 11 r.'!B17)</f>
        <v>9</v>
      </c>
      <c r="K16" s="118" t="s">
        <v>8</v>
      </c>
      <c r="L16" s="119">
        <f>'Gara 2 r.'!AA17+'Gara 3 r.'!AA17+'Gara 4 r.'!AA17+'Gara 5 r.'!AA17+'Gara 6 r.'!AA17+'Gara 7 r.'!AA17+'Gara 8 r.'!AA17+'Gara 9 r.'!AA17+'Gara 10 r.'!AA17+'Gara 11 r.'!AA17</f>
        <v>19</v>
      </c>
      <c r="M16" s="118"/>
      <c r="N16" s="117">
        <f t="shared" si="1"/>
        <v>2.111111111111111</v>
      </c>
      <c r="O16" s="120"/>
      <c r="P16" s="121">
        <f>(IF('Gara 2 r.'!D17=" ",0,'Gara 2 r.'!D17))+(IF('Gara 3 r.'!D17=" ",0,'Gara 3 r.'!D17))+(IF('Gara 4 r.'!D17=" ",0,'Gara 4 r.'!D17))+(IF('Gara 5 r.'!D17=" ",0,'Gara 5 r.'!D17))+(IF('Gara 6 r.'!D17=" ",0,'Gara 6 r.'!D17))+(IF('Gara 7 r.'!D17=" ",0,'Gara 7 r.'!D17))+(IF('Gara 8 r.'!D17=" ",0,'Gara 8 r.'!D17))+(IF('Gara 9 r.'!D17=" ",0,'Gara 9 r.'!D17))+(IF('Gara 10 r.'!D17=" ",0,'Gara 10 r.'!D17))+(IF('Gara 11 r.'!D17=" ",0,'Gara 11 r.'!D17))</f>
        <v>3</v>
      </c>
      <c r="Q16" s="122">
        <f>(IF('Gara 2 r.'!E17=" ",0,'Gara 2 r.'!E17))+(IF('Gara 3 r.'!E17=" ",0,'Gara 3 r.'!E17))+(IF('Gara 4 r.'!E17=" ",0,'Gara 4 r.'!E17))+(IF('Gara 5 r.'!E17=" ",0,'Gara 5 r.'!E17))+(IF('Gara 6 r.'!E17=" ",0,'Gara 6 r.'!E17))+(IF('Gara 7 r.'!E17=" ",0,'Gara 7 r.'!E17))+(IF('Gara 8 r.'!E17=" ",0,'Gara 8 r.'!E17))+(IF('Gara 9 r.'!E17=" ",0,'Gara 9 r.'!E17))+(IF('Gara 10 r.'!E17=" ",0,'Gara 10 r.'!E17))+(IF('Gara 11 r.'!E17=" ",0,'Gara 11 r.'!E17))</f>
        <v>17</v>
      </c>
      <c r="R16" s="123">
        <f t="shared" si="2"/>
        <v>0.17647058823529413</v>
      </c>
      <c r="S16" s="120"/>
      <c r="T16" s="124">
        <f>(IF('Gara 2 r.'!I17=" ",0,'Gara 2 r.'!I17))+(IF('Gara 3 r.'!I17=" ",0,'Gara 3 r.'!I17))+(IF('Gara 4 r.'!I17=" ",0,'Gara 4 r.'!I17))+(IF('Gara 5 r.'!I17=" ",0,'Gara 5 r.'!I17))+(IF('Gara 6 r.'!I17=" ",0,'Gara 6 r.'!I17))+(IF('Gara 7 r.'!I17=" ",0,'Gara 7 r.'!I17))+(IF('Gara 8 r.'!I17=" ",0,'Gara 8 r.'!I17))+(IF('Gara 9 r.'!I17=" ",0,'Gara 9 r.'!I17))+(IF('Gara 10 r.'!I17=" ",0,'Gara 10 r.'!I17))+(IF('Gara 11 r.'!I17=" ",0,'Gara 11 r.'!I17))</f>
        <v>3</v>
      </c>
      <c r="U16" s="125">
        <f>(IF('Gara 2 r.'!J17=" ",0,'Gara 2 r.'!J17))+(IF('Gara 3 r.'!J17=" ",0,'Gara 3 r.'!J17))+(IF('Gara 4 r.'!J17=" ",0,'Gara 4 r.'!J17))+(IF('Gara 5 r.'!J17=" ",0,'Gara 5 r.'!J17))+(IF('Gara 6 r.'!J17=" ",0,'Gara 6 r.'!J17))+(IF('Gara 7 r.'!J17=" ",0,'Gara 7 r.'!J17))+(IF('Gara 8 r.'!J17=" ",0,'Gara 8 r.'!J17))+(IF('Gara 9 r.'!J17=" ",0,'Gara 9 r.'!J17))+(IF('Gara 10 r.'!J17=" ",0,'Gara 10 r.'!J17))+(IF('Gara 11 r.'!J17=" ",0,'Gara 11 r.'!J17))</f>
        <v>6</v>
      </c>
      <c r="V16" s="123">
        <f t="shared" si="3"/>
        <v>0.5</v>
      </c>
      <c r="W16" s="120"/>
      <c r="X16" s="124">
        <f>(IF('Gara 2 r.'!N17=" ",0,'Gara 2 r.'!N17))+(IF('Gara 3 r.'!N17=" ",0,'Gara 3 r.'!N17))+(IF('Gara 4 r.'!N17=" ",0,'Gara 4 r.'!N17))+(IF('Gara 5 r.'!N17=" ",0,'Gara 5 r.'!N17))+(IF('Gara 6 r.'!N17=" ",0,'Gara 6 r.'!N17))+(IF('Gara 7 r.'!N17=" ",0,'Gara 7 r.'!N17))+(IF('Gara 8 r.'!N17=" ",0,'Gara 8 r.'!N17))+(IF('Gara 9 r.'!N17=" ",0,'Gara 9 r.'!N17))+(IF('Gara 10 r.'!N17=" ",0,'Gara 10 r.'!N17))+(IF('Gara 11 r.'!N17=" ",0,'Gara 11 r.'!N17))</f>
        <v>0</v>
      </c>
      <c r="Y16" s="125">
        <f>(IF('Gara 2 r.'!O17=" ",0,'Gara 2 r.'!O17))+(IF('Gara 3 r.'!O17=" ",0,'Gara 3 r.'!O17))+(IF('Gara 4 r.'!O17=" ",0,'Gara 4 r.'!O17))+(IF('Gara 5 r.'!O17=" ",0,'Gara 5 r.'!O17))+(IF('Gara 6 r.'!O17=" ",0,'Gara 6 r.'!O17))+(IF('Gara 7 r.'!O17=" ",0,'Gara 7 r.'!O17))+(IF('Gara 8 r.'!O17=" ",0,'Gara 8 r.'!O17))+(IF('Gara 9 r.'!O17=" ",0,'Gara 9 r.'!O17))+(IF('Gara 10 r.'!O17=" ",0,'Gara 10 r.'!O17))+(IF('Gara 11 r.'!O17=" ",0,'Gara 11 r.'!O17))</f>
        <v>1</v>
      </c>
      <c r="Z16" s="123">
        <f t="shared" si="4"/>
        <v>0</v>
      </c>
    </row>
    <row r="17" spans="1:26" ht="12.75">
      <c r="A17" s="17" t="s">
        <v>19</v>
      </c>
      <c r="B17" s="29"/>
      <c r="C17" s="114">
        <f>'Gara 2 r.'!S18+'Gara 3 r.'!S18+'Gara 4 r.'!S18+'Gara 5 r.'!S18+'Gara 6 r.'!S18+'Gara 7 r.'!S18+'Gara 8 r.'!S18+'Gara 9 r.'!S18+'Gara 10 r.'!S18+'Gara 11 r.'!S18</f>
        <v>10</v>
      </c>
      <c r="D17" s="114">
        <f>'Gara 2 r.'!T18+'Gara 3 r.'!T18+'Gara 4 r.'!T18+'Gara 5 r.'!T18+'Gara 6 r.'!T18+'Gara 7 r.'!T18+'Gara 8 r.'!T18+'Gara 9 r.'!T18+'Gara 10 r.'!T18+'Gara 11 r.'!T18</f>
        <v>13</v>
      </c>
      <c r="E17" s="115">
        <f t="shared" si="0"/>
        <v>3</v>
      </c>
      <c r="F17" s="114">
        <f>'Gara 2 r.'!V18+'Gara 3 r.'!V18+'Gara 4 r.'!V18+'Gara 5 r.'!V18+'Gara 6 r.'!V18+'Gara 7 r.'!V18+'Gara 8 r.'!V18+'Gara 9 r.'!V18+'Gara 10 r.'!V18+'Gara 11 r.'!V18</f>
        <v>15</v>
      </c>
      <c r="G17" s="114">
        <f>'Gara 2 r.'!W18+'Gara 3 r.'!W18+'Gara 4 r.'!W18+'Gara 5 r.'!W18+'Gara 6 r.'!W18+'Gara 7 r.'!W18+'Gara 8 r.'!W18+'Gara 9 r.'!W18+'Gara 10 r.'!W18+'Gara 11 r.'!W18</f>
        <v>0</v>
      </c>
      <c r="H17" s="114">
        <f>'Gara 2 r.'!X18+'Gara 3 r.'!X18+'Gara 4 r.'!X18+'Gara 5 r.'!X18+'Gara 6 r.'!X18+'Gara 7 r.'!X18+'Gara 8 r.'!X18+'Gara 9 r.'!X18+'Gara 10 r.'!X18+'Gara 11 r.'!X18</f>
        <v>2</v>
      </c>
      <c r="I17" s="116"/>
      <c r="J17" s="117">
        <f>COUNTA('Gara 2 r.'!B18,'Gara 3 r.'!B18,'Gara 4 r.'!B18,'Gara 5 r.'!B18,'Gara 6 r.'!B18,'Gara 7 r.'!B18,'Gara 8 r.'!B18,'Gara 9 r.'!B18,'Gara 10 r.'!B18,'Gara 11 r.'!B18)</f>
        <v>10</v>
      </c>
      <c r="K17" s="118" t="s">
        <v>8</v>
      </c>
      <c r="L17" s="119">
        <f>'Gara 2 r.'!AA18+'Gara 3 r.'!AA18+'Gara 4 r.'!AA18+'Gara 5 r.'!AA18+'Gara 6 r.'!AA18+'Gara 7 r.'!AA18+'Gara 8 r.'!AA18+'Gara 9 r.'!AA18+'Gara 10 r.'!AA18+'Gara 11 r.'!AA18</f>
        <v>34</v>
      </c>
      <c r="M17" s="118"/>
      <c r="N17" s="117">
        <f t="shared" si="1"/>
        <v>3.4</v>
      </c>
      <c r="O17" s="120"/>
      <c r="P17" s="121">
        <f>(IF('Gara 2 r.'!D18=" ",0,'Gara 2 r.'!D18))+(IF('Gara 3 r.'!D18=" ",0,'Gara 3 r.'!D18))+(IF('Gara 4 r.'!D18=" ",0,'Gara 4 r.'!D18))+(IF('Gara 5 r.'!D18=" ",0,'Gara 5 r.'!D18))+(IF('Gara 6 r.'!D18=" ",0,'Gara 6 r.'!D18))+(IF('Gara 7 r.'!D18=" ",0,'Gara 7 r.'!D18))+(IF('Gara 8 r.'!D18=" ",0,'Gara 8 r.'!D18))+(IF('Gara 9 r.'!D18=" ",0,'Gara 9 r.'!D18))+(IF('Gara 10 r.'!D18=" ",0,'Gara 10 r.'!D18))+(IF('Gara 11 r.'!D18=" ",0,'Gara 11 r.'!D18))</f>
        <v>13</v>
      </c>
      <c r="Q17" s="122">
        <f>(IF('Gara 2 r.'!E18=" ",0,'Gara 2 r.'!E18))+(IF('Gara 3 r.'!E18=" ",0,'Gara 3 r.'!E18))+(IF('Gara 4 r.'!E18=" ",0,'Gara 4 r.'!E18))+(IF('Gara 5 r.'!E18=" ",0,'Gara 5 r.'!E18))+(IF('Gara 6 r.'!E18=" ",0,'Gara 6 r.'!E18))+(IF('Gara 7 r.'!E18=" ",0,'Gara 7 r.'!E18))+(IF('Gara 8 r.'!E18=" ",0,'Gara 8 r.'!E18))+(IF('Gara 9 r.'!E18=" ",0,'Gara 9 r.'!E18))+(IF('Gara 10 r.'!E18=" ",0,'Gara 10 r.'!E18))+(IF('Gara 11 r.'!E18=" ",0,'Gara 11 r.'!E18))</f>
        <v>44</v>
      </c>
      <c r="R17" s="123">
        <f t="shared" si="2"/>
        <v>0.29545454545454547</v>
      </c>
      <c r="S17" s="120"/>
      <c r="T17" s="124">
        <f>(IF('Gara 2 r.'!I18=" ",0,'Gara 2 r.'!I18))+(IF('Gara 3 r.'!I18=" ",0,'Gara 3 r.'!I18))+(IF('Gara 4 r.'!I18=" ",0,'Gara 4 r.'!I18))+(IF('Gara 5 r.'!I18=" ",0,'Gara 5 r.'!I18))+(IF('Gara 6 r.'!I18=" ",0,'Gara 6 r.'!I18))+(IF('Gara 7 r.'!I18=" ",0,'Gara 7 r.'!I18))+(IF('Gara 8 r.'!I18=" ",0,'Gara 8 r.'!I18))+(IF('Gara 9 r.'!I18=" ",0,'Gara 9 r.'!I18))+(IF('Gara 10 r.'!I18=" ",0,'Gara 10 r.'!I18))+(IF('Gara 11 r.'!I18=" ",0,'Gara 11 r.'!I18))</f>
        <v>0</v>
      </c>
      <c r="U17" s="125">
        <f>(IF('Gara 2 r.'!J18=" ",0,'Gara 2 r.'!J18))+(IF('Gara 3 r.'!J18=" ",0,'Gara 3 r.'!J18))+(IF('Gara 4 r.'!J18=" ",0,'Gara 4 r.'!J18))+(IF('Gara 5 r.'!J18=" ",0,'Gara 5 r.'!J18))+(IF('Gara 6 r.'!J18=" ",0,'Gara 6 r.'!J18))+(IF('Gara 7 r.'!J18=" ",0,'Gara 7 r.'!J18))+(IF('Gara 8 r.'!J18=" ",0,'Gara 8 r.'!J18))+(IF('Gara 9 r.'!J18=" ",0,'Gara 9 r.'!J18))+(IF('Gara 10 r.'!J18=" ",0,'Gara 10 r.'!J18))+(IF('Gara 11 r.'!J18=" ",0,'Gara 11 r.'!J18))</f>
        <v>0</v>
      </c>
      <c r="V17" s="123">
        <f t="shared" si="3"/>
        <v>0</v>
      </c>
      <c r="W17" s="120"/>
      <c r="X17" s="124">
        <f>(IF('Gara 2 r.'!N18=" ",0,'Gara 2 r.'!N18))+(IF('Gara 3 r.'!N18=" ",0,'Gara 3 r.'!N18))+(IF('Gara 4 r.'!N18=" ",0,'Gara 4 r.'!N18))+(IF('Gara 5 r.'!N18=" ",0,'Gara 5 r.'!N18))+(IF('Gara 6 r.'!N18=" ",0,'Gara 6 r.'!N18))+(IF('Gara 7 r.'!N18=" ",0,'Gara 7 r.'!N18))+(IF('Gara 8 r.'!N18=" ",0,'Gara 8 r.'!N18))+(IF('Gara 9 r.'!N18=" ",0,'Gara 9 r.'!N18))+(IF('Gara 10 r.'!N18=" ",0,'Gara 10 r.'!N18))+(IF('Gara 11 r.'!N18=" ",0,'Gara 11 r.'!N18))</f>
        <v>0</v>
      </c>
      <c r="Y17" s="125">
        <f>(IF('Gara 2 r.'!O18=" ",0,'Gara 2 r.'!O18))+(IF('Gara 3 r.'!O18=" ",0,'Gara 3 r.'!O18))+(IF('Gara 4 r.'!O18=" ",0,'Gara 4 r.'!O18))+(IF('Gara 5 r.'!O18=" ",0,'Gara 5 r.'!O18))+(IF('Gara 6 r.'!O18=" ",0,'Gara 6 r.'!O18))+(IF('Gara 7 r.'!O18=" ",0,'Gara 7 r.'!O18))+(IF('Gara 8 r.'!O18=" ",0,'Gara 8 r.'!O18))+(IF('Gara 9 r.'!O18=" ",0,'Gara 9 r.'!O18))+(IF('Gara 10 r.'!O18=" ",0,'Gara 10 r.'!O18))+(IF('Gara 11 r.'!O18=" ",0,'Gara 11 r.'!O18))</f>
        <v>1</v>
      </c>
      <c r="Z17" s="123">
        <f t="shared" si="4"/>
        <v>0</v>
      </c>
    </row>
    <row r="18" spans="1:26" ht="13.5" thickBot="1">
      <c r="A18" s="53" t="s">
        <v>20</v>
      </c>
      <c r="B18" s="29"/>
      <c r="C18" s="114">
        <f>'Gara 2 r.'!S19+'Gara 3 r.'!S19+'Gara 4 r.'!S19+'Gara 5 r.'!S19+'Gara 6 r.'!S19+'Gara 7 r.'!S19+'Gara 8 r.'!S19+'Gara 9 r.'!S19+'Gara 10 r.'!S19+'Gara 11 r.'!S19</f>
        <v>0</v>
      </c>
      <c r="D18" s="114">
        <f>'Gara 2 r.'!T19+'Gara 3 r.'!T19+'Gara 4 r.'!T19+'Gara 5 r.'!T19+'Gara 6 r.'!T19+'Gara 7 r.'!T19+'Gara 8 r.'!T19+'Gara 9 r.'!T19+'Gara 10 r.'!T19+'Gara 11 r.'!T19</f>
        <v>0</v>
      </c>
      <c r="E18" s="115">
        <f t="shared" si="0"/>
        <v>0</v>
      </c>
      <c r="F18" s="114">
        <f>'Gara 2 r.'!V19+'Gara 3 r.'!V19+'Gara 4 r.'!V19+'Gara 5 r.'!V19+'Gara 6 r.'!V19+'Gara 7 r.'!V19+'Gara 8 r.'!V19+'Gara 9 r.'!V19+'Gara 10 r.'!V19+'Gara 11 r.'!V19</f>
        <v>0</v>
      </c>
      <c r="G18" s="114">
        <f>'Gara 2 r.'!W19+'Gara 3 r.'!W19+'Gara 4 r.'!W19+'Gara 5 r.'!W19+'Gara 6 r.'!W19+'Gara 7 r.'!W19+'Gara 8 r.'!W19+'Gara 9 r.'!W19+'Gara 10 r.'!W19+'Gara 11 r.'!W19</f>
        <v>0</v>
      </c>
      <c r="H18" s="114">
        <f>'Gara 2 r.'!X19+'Gara 3 r.'!X19+'Gara 4 r.'!X19+'Gara 5 r.'!X19+'Gara 6 r.'!X19+'Gara 7 r.'!X19+'Gara 8 r.'!X19+'Gara 9 r.'!X19+'Gara 10 r.'!X19+'Gara 11 r.'!X19</f>
        <v>0</v>
      </c>
      <c r="I18" s="116"/>
      <c r="J18" s="117">
        <f>COUNTA('Gara 2 r.'!B19,'Gara 3 r.'!B19,'Gara 4 r.'!B19,'Gara 5 r.'!B19,'Gara 6 r.'!B19,'Gara 7 r.'!B19,'Gara 8 r.'!B19,'Gara 9 r.'!B19,'Gara 10 r.'!B19,'Gara 11 r.'!B19)</f>
        <v>2</v>
      </c>
      <c r="K18" s="118" t="s">
        <v>8</v>
      </c>
      <c r="L18" s="119">
        <f>'Gara 2 r.'!AA19+'Gara 3 r.'!AA19+'Gara 4 r.'!AA19+'Gara 5 r.'!AA19+'Gara 6 r.'!AA19+'Gara 7 r.'!AA19+'Gara 8 r.'!AA19+'Gara 9 r.'!AA19+'Gara 10 r.'!AA19+'Gara 11 r.'!AA19</f>
        <v>0</v>
      </c>
      <c r="M18" s="118"/>
      <c r="N18" s="117">
        <f t="shared" si="1"/>
        <v>0</v>
      </c>
      <c r="O18" s="120"/>
      <c r="P18" s="121">
        <f>(IF('Gara 2 r.'!D19=" ",0,'Gara 2 r.'!D19))+(IF('Gara 3 r.'!D19=" ",0,'Gara 3 r.'!D19))+(IF('Gara 4 r.'!D19=" ",0,'Gara 4 r.'!D19))+(IF('Gara 5 r.'!D19=" ",0,'Gara 5 r.'!D19))+(IF('Gara 6 r.'!D19=" ",0,'Gara 6 r.'!D19))+(IF('Gara 7 r.'!D19=" ",0,'Gara 7 r.'!D19))+(IF('Gara 8 r.'!D19=" ",0,'Gara 8 r.'!D19))+(IF('Gara 9 r.'!D19=" ",0,'Gara 9 r.'!D19))+(IF('Gara 10 r.'!D19=" ",0,'Gara 10 r.'!D19))+(IF('Gara 11 r.'!D19=" ",0,'Gara 11 r.'!D19))</f>
        <v>0</v>
      </c>
      <c r="Q18" s="122">
        <f>(IF('Gara 2 r.'!E19=" ",0,'Gara 2 r.'!E19))+(IF('Gara 3 r.'!E19=" ",0,'Gara 3 r.'!E19))+(IF('Gara 4 r.'!E19=" ",0,'Gara 4 r.'!E19))+(IF('Gara 5 r.'!E19=" ",0,'Gara 5 r.'!E19))+(IF('Gara 6 r.'!E19=" ",0,'Gara 6 r.'!E19))+(IF('Gara 7 r.'!E19=" ",0,'Gara 7 r.'!E19))+(IF('Gara 8 r.'!E19=" ",0,'Gara 8 r.'!E19))+(IF('Gara 9 r.'!E19=" ",0,'Gara 9 r.'!E19))+(IF('Gara 10 r.'!E19=" ",0,'Gara 10 r.'!E19))+(IF('Gara 11 r.'!E19=" ",0,'Gara 11 r.'!E19))</f>
        <v>0</v>
      </c>
      <c r="R18" s="123">
        <f t="shared" si="2"/>
        <v>0</v>
      </c>
      <c r="S18" s="120"/>
      <c r="T18" s="124">
        <f>(IF('Gara 2 r.'!I19=" ",0,'Gara 2 r.'!I19))+(IF('Gara 3 r.'!I19=" ",0,'Gara 3 r.'!I19))+(IF('Gara 4 r.'!I19=" ",0,'Gara 4 r.'!I19))+(IF('Gara 5 r.'!I19=" ",0,'Gara 5 r.'!I19))+(IF('Gara 6 r.'!I19=" ",0,'Gara 6 r.'!I19))+(IF('Gara 7 r.'!I19=" ",0,'Gara 7 r.'!I19))+(IF('Gara 8 r.'!I19=" ",0,'Gara 8 r.'!I19))+(IF('Gara 9 r.'!I19=" ",0,'Gara 9 r.'!I19))+(IF('Gara 10 r.'!I19=" ",0,'Gara 10 r.'!I19))+(IF('Gara 11 r.'!I19=" ",0,'Gara 11 r.'!I19))</f>
        <v>0</v>
      </c>
      <c r="U18" s="125">
        <f>(IF('Gara 2 r.'!J19=" ",0,'Gara 2 r.'!J19))+(IF('Gara 3 r.'!J19=" ",0,'Gara 3 r.'!J19))+(IF('Gara 4 r.'!J19=" ",0,'Gara 4 r.'!J19))+(IF('Gara 5 r.'!J19=" ",0,'Gara 5 r.'!J19))+(IF('Gara 6 r.'!J19=" ",0,'Gara 6 r.'!J19))+(IF('Gara 7 r.'!J19=" ",0,'Gara 7 r.'!J19))+(IF('Gara 8 r.'!J19=" ",0,'Gara 8 r.'!J19))+(IF('Gara 9 r.'!J19=" ",0,'Gara 9 r.'!J19))+(IF('Gara 10 r.'!J19=" ",0,'Gara 10 r.'!J19))+(IF('Gara 11 r.'!J19=" ",0,'Gara 11 r.'!J19))</f>
        <v>0</v>
      </c>
      <c r="V18" s="123">
        <f t="shared" si="3"/>
        <v>0</v>
      </c>
      <c r="W18" s="120"/>
      <c r="X18" s="124">
        <f>(IF('Gara 2 r.'!N19=" ",0,'Gara 2 r.'!N19))+(IF('Gara 3 r.'!N19=" ",0,'Gara 3 r.'!N19))+(IF('Gara 4 r.'!N19=" ",0,'Gara 4 r.'!N19))+(IF('Gara 5 r.'!N19=" ",0,'Gara 5 r.'!N19))+(IF('Gara 6 r.'!N19=" ",0,'Gara 6 r.'!N19))+(IF('Gara 7 r.'!N19=" ",0,'Gara 7 r.'!N19))+(IF('Gara 8 r.'!N19=" ",0,'Gara 8 r.'!N19))+(IF('Gara 9 r.'!N19=" ",0,'Gara 9 r.'!N19))+(IF('Gara 10 r.'!N19=" ",0,'Gara 10 r.'!N19))+(IF('Gara 11 r.'!N19=" ",0,'Gara 11 r.'!N19))</f>
        <v>0</v>
      </c>
      <c r="Y18" s="125">
        <f>(IF('Gara 2 r.'!O19=" ",0,'Gara 2 r.'!O19))+(IF('Gara 3 r.'!O19=" ",0,'Gara 3 r.'!O19))+(IF('Gara 4 r.'!O19=" ",0,'Gara 4 r.'!O19))+(IF('Gara 5 r.'!O19=" ",0,'Gara 5 r.'!O19))+(IF('Gara 6 r.'!O19=" ",0,'Gara 6 r.'!O19))+(IF('Gara 7 r.'!O19=" ",0,'Gara 7 r.'!O19))+(IF('Gara 8 r.'!O19=" ",0,'Gara 8 r.'!O19))+(IF('Gara 9 r.'!O19=" ",0,'Gara 9 r.'!O19))+(IF('Gara 10 r.'!O19=" ",0,'Gara 10 r.'!O19))+(IF('Gara 11 r.'!O19=" ",0,'Gara 11 r.'!O19))</f>
        <v>0</v>
      </c>
      <c r="Z18" s="123">
        <f t="shared" si="4"/>
        <v>0</v>
      </c>
    </row>
    <row r="19" spans="1:26" s="36" customFormat="1" ht="21.75" customHeight="1">
      <c r="A19" s="33" t="s">
        <v>7</v>
      </c>
      <c r="B19" s="34"/>
      <c r="C19" s="34">
        <f aca="true" t="shared" si="5" ref="C19:H19">SUM(C6:C18)</f>
        <v>133</v>
      </c>
      <c r="D19" s="34">
        <f t="shared" si="5"/>
        <v>139</v>
      </c>
      <c r="E19" s="34">
        <f t="shared" si="5"/>
        <v>6</v>
      </c>
      <c r="F19" s="34">
        <f t="shared" si="5"/>
        <v>256</v>
      </c>
      <c r="G19" s="34">
        <f t="shared" si="5"/>
        <v>12</v>
      </c>
      <c r="H19" s="34">
        <f t="shared" si="5"/>
        <v>16</v>
      </c>
      <c r="I19" s="34" t="s">
        <v>3</v>
      </c>
      <c r="J19" s="35"/>
      <c r="K19" s="35"/>
      <c r="L19" s="75">
        <f>SUM(L6:L18)</f>
        <v>576</v>
      </c>
      <c r="M19" s="35"/>
      <c r="N19" s="31"/>
      <c r="P19" s="74">
        <f>SUM(P6:P18)</f>
        <v>145</v>
      </c>
      <c r="Q19" s="74">
        <f>SUM(Q6:Q18)</f>
        <v>454</v>
      </c>
      <c r="R19" s="89">
        <f>(IF(Q19=0,0,(P19/Q19)))</f>
        <v>0.31938325991189426</v>
      </c>
      <c r="T19" s="36">
        <f>SUM(T6:T18)</f>
        <v>107</v>
      </c>
      <c r="U19" s="36">
        <f>SUM(U6:U18)</f>
        <v>191</v>
      </c>
      <c r="V19" s="89">
        <f>(IF(U19=0,0,(T19/U19)))</f>
        <v>0.5602094240837696</v>
      </c>
      <c r="X19" s="36">
        <f>SUM(X6:X18)</f>
        <v>5</v>
      </c>
      <c r="Y19" s="36">
        <f>SUM(Y6:Y18)</f>
        <v>53</v>
      </c>
      <c r="Z19" s="89">
        <f>(IF(Y19=0,0,(X19/Y19)))</f>
        <v>0.09433962264150944</v>
      </c>
    </row>
    <row r="20" spans="1:14" ht="12.75">
      <c r="A20" s="14"/>
      <c r="B20" s="15"/>
      <c r="C20" s="15"/>
      <c r="D20" s="15"/>
      <c r="E20" s="27"/>
      <c r="F20" s="27"/>
      <c r="G20" s="15"/>
      <c r="H20" s="15"/>
      <c r="I20" s="15"/>
      <c r="J20" s="4"/>
      <c r="K20" s="4"/>
      <c r="L20" s="4"/>
      <c r="M20" s="4"/>
      <c r="N20" s="31"/>
    </row>
    <row r="21" ht="12.75">
      <c r="F21" s="32"/>
    </row>
  </sheetData>
  <sheetProtection/>
  <printOptions/>
  <pageMargins left="0.3937007874015748" right="0.3937007874015748" top="0.7874015748031497" bottom="0.4724409448818898" header="0.35433070866141736" footer="0.2362204724409449"/>
  <pageSetup horizontalDpi="360" verticalDpi="360" orientation="landscape" paperSize="9" r:id="rId1"/>
  <headerFooter alignWithMargins="0">
    <oddHeader>&amp;L&amp;"Lucida Sans,Corsivo"&amp;14POGGIBONSI BASKET - under 14 Elite&amp;R&amp;"Lucida Sans,Corsivo"&amp;12Campionato 2013-2014</oddHeader>
    <oddFooter>&amp;L&amp;F - &amp;D &amp;T&amp;R&amp;A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selection activeCell="AC15" sqref="AC15"/>
    </sheetView>
  </sheetViews>
  <sheetFormatPr defaultColWidth="8.8515625" defaultRowHeight="12.75"/>
  <cols>
    <col min="1" max="1" width="22.8515625" style="6" customWidth="1"/>
    <col min="2" max="2" width="4.7109375" style="6" customWidth="1"/>
    <col min="3" max="3" width="2.7109375" style="6" customWidth="1"/>
    <col min="4" max="5" width="4.7109375" style="6" customWidth="1"/>
    <col min="6" max="6" width="4.7109375" style="2" customWidth="1"/>
    <col min="7" max="7" width="4.7109375" style="6" hidden="1" customWidth="1"/>
    <col min="8" max="8" width="2.7109375" style="6" customWidth="1"/>
    <col min="9" max="10" width="4.7109375" style="6" customWidth="1"/>
    <col min="11" max="11" width="4.7109375" style="2" customWidth="1"/>
    <col min="12" max="12" width="4.7109375" style="6" hidden="1" customWidth="1"/>
    <col min="13" max="13" width="2.7109375" style="7" customWidth="1"/>
    <col min="14" max="14" width="4.7109375" style="7" customWidth="1"/>
    <col min="15" max="15" width="4.7109375" style="6" customWidth="1"/>
    <col min="16" max="16" width="4.7109375" style="2" customWidth="1"/>
    <col min="17" max="17" width="4.7109375" style="6" hidden="1" customWidth="1"/>
    <col min="18" max="18" width="2.7109375" style="7" customWidth="1"/>
    <col min="19" max="24" width="4.7109375" style="6" customWidth="1"/>
    <col min="25" max="25" width="2.7109375" style="7" customWidth="1"/>
    <col min="26" max="26" width="7.8515625" style="2" customWidth="1"/>
    <col min="27" max="27" width="4.28125" style="6" hidden="1" customWidth="1"/>
    <col min="28" max="16384" width="8.8515625" style="6" customWidth="1"/>
  </cols>
  <sheetData>
    <row r="1" spans="1:28" ht="14.25" customHeight="1" thickBot="1">
      <c r="A1" s="139" t="s">
        <v>23</v>
      </c>
      <c r="B1" s="143">
        <v>41733</v>
      </c>
      <c r="C1" s="143"/>
      <c r="D1" s="143"/>
      <c r="E1" s="143"/>
      <c r="F1" s="63"/>
      <c r="G1" s="64"/>
      <c r="H1" s="64"/>
      <c r="I1" s="65"/>
      <c r="J1" s="65"/>
      <c r="K1" s="66"/>
      <c r="L1" s="65"/>
      <c r="M1" s="65"/>
      <c r="N1" s="65"/>
      <c r="O1" s="65"/>
      <c r="P1" s="66"/>
      <c r="Q1" s="65"/>
      <c r="R1" s="65"/>
      <c r="S1" s="65"/>
      <c r="T1" s="65"/>
      <c r="U1" s="65"/>
      <c r="V1" s="65"/>
      <c r="W1" s="65"/>
      <c r="X1" s="65"/>
      <c r="Y1" s="65"/>
      <c r="Z1" s="60"/>
      <c r="AA1" s="7"/>
      <c r="AB1" s="7"/>
    </row>
    <row r="2" spans="1:27" s="13" customFormat="1" ht="26.25" customHeight="1">
      <c r="A2" s="46" t="s">
        <v>55</v>
      </c>
      <c r="B2" s="46"/>
      <c r="C2" s="46"/>
      <c r="D2" s="46" t="s">
        <v>58</v>
      </c>
      <c r="E2" s="46"/>
      <c r="F2" s="47"/>
      <c r="G2" s="48"/>
      <c r="H2" s="48"/>
      <c r="I2" s="48"/>
      <c r="J2" s="48"/>
      <c r="K2" s="49"/>
      <c r="L2" s="50"/>
      <c r="M2" s="50"/>
      <c r="N2" s="51" t="s">
        <v>111</v>
      </c>
      <c r="O2" s="48"/>
      <c r="P2" s="49"/>
      <c r="Q2" s="50"/>
      <c r="R2" s="51"/>
      <c r="S2" s="50"/>
      <c r="T2" s="50"/>
      <c r="U2" s="50"/>
      <c r="V2" s="52" t="s">
        <v>107</v>
      </c>
      <c r="W2" s="52"/>
      <c r="X2" s="52"/>
      <c r="Y2" s="52"/>
      <c r="Z2" s="142">
        <v>1</v>
      </c>
      <c r="AA2" s="12"/>
    </row>
    <row r="3" spans="1:27" s="13" customFormat="1" ht="19.5" customHeight="1" thickBot="1">
      <c r="A3" s="97" t="s">
        <v>1</v>
      </c>
      <c r="B3" s="129" t="s">
        <v>112</v>
      </c>
      <c r="C3" s="98"/>
      <c r="D3" s="98"/>
      <c r="E3" s="98"/>
      <c r="F3" s="99"/>
      <c r="G3" s="100"/>
      <c r="H3" s="101"/>
      <c r="I3" s="101"/>
      <c r="J3" s="101"/>
      <c r="K3" s="102"/>
      <c r="L3" s="101"/>
      <c r="M3" s="101"/>
      <c r="N3" s="101"/>
      <c r="O3" s="101"/>
      <c r="P3" s="102"/>
      <c r="Q3" s="101"/>
      <c r="R3" s="101"/>
      <c r="S3" s="101"/>
      <c r="T3" s="101"/>
      <c r="U3" s="101"/>
      <c r="V3" s="101"/>
      <c r="W3" s="101"/>
      <c r="X3" s="101"/>
      <c r="Y3" s="101"/>
      <c r="Z3" s="103"/>
      <c r="AA3" s="12"/>
    </row>
    <row r="4" spans="1:27" ht="14.25" customHeight="1">
      <c r="A4" s="61"/>
      <c r="B4" s="61"/>
      <c r="C4" s="61"/>
      <c r="D4" s="61"/>
      <c r="E4" s="61"/>
      <c r="F4" s="43"/>
      <c r="G4" s="61"/>
      <c r="H4" s="61"/>
      <c r="I4" s="61"/>
      <c r="J4" s="61"/>
      <c r="K4" s="43"/>
      <c r="L4" s="61"/>
      <c r="M4" s="61"/>
      <c r="N4" s="61"/>
      <c r="O4" s="61"/>
      <c r="P4" s="43"/>
      <c r="Q4" s="61"/>
      <c r="R4" s="61"/>
      <c r="S4" s="61"/>
      <c r="T4" s="61"/>
      <c r="U4" s="61"/>
      <c r="V4" s="61"/>
      <c r="W4" s="61"/>
      <c r="X4" s="61"/>
      <c r="Y4" s="61"/>
      <c r="Z4" s="43"/>
      <c r="AA4" s="12"/>
    </row>
    <row r="5" spans="1:27" ht="12.75">
      <c r="A5" s="7"/>
      <c r="B5" s="7"/>
      <c r="C5" s="7"/>
      <c r="D5" s="1" t="s">
        <v>40</v>
      </c>
      <c r="E5" s="1"/>
      <c r="F5" s="3"/>
      <c r="G5" s="1"/>
      <c r="H5" s="7"/>
      <c r="I5" s="1" t="s">
        <v>42</v>
      </c>
      <c r="J5" s="1"/>
      <c r="K5" s="3"/>
      <c r="L5" s="1"/>
      <c r="M5" s="11"/>
      <c r="N5" s="1" t="s">
        <v>41</v>
      </c>
      <c r="O5" s="1"/>
      <c r="P5" s="3"/>
      <c r="Q5" s="1"/>
      <c r="R5" s="11"/>
      <c r="S5" s="11"/>
      <c r="T5" s="11"/>
      <c r="U5" s="11"/>
      <c r="V5" s="11"/>
      <c r="W5" s="11"/>
      <c r="X5" s="11"/>
      <c r="Y5" s="11"/>
      <c r="Z5" s="11"/>
      <c r="AA5" s="12"/>
    </row>
    <row r="6" spans="1:27" s="110" customFormat="1" ht="24.75" customHeight="1" thickBot="1">
      <c r="A6" s="108"/>
      <c r="B6" s="111" t="s">
        <v>44</v>
      </c>
      <c r="C6" s="111"/>
      <c r="D6" s="111" t="s">
        <v>29</v>
      </c>
      <c r="E6" s="111" t="s">
        <v>5</v>
      </c>
      <c r="F6" s="107" t="s">
        <v>0</v>
      </c>
      <c r="G6" s="111"/>
      <c r="H6" s="109"/>
      <c r="I6" s="111" t="s">
        <v>29</v>
      </c>
      <c r="J6" s="111" t="s">
        <v>5</v>
      </c>
      <c r="K6" s="107" t="s">
        <v>0</v>
      </c>
      <c r="L6" s="111"/>
      <c r="M6" s="111"/>
      <c r="N6" s="111" t="s">
        <v>29</v>
      </c>
      <c r="O6" s="111" t="s">
        <v>5</v>
      </c>
      <c r="P6" s="107" t="s">
        <v>0</v>
      </c>
      <c r="Q6" s="111"/>
      <c r="R6" s="111"/>
      <c r="S6" s="107" t="s">
        <v>30</v>
      </c>
      <c r="T6" s="107" t="s">
        <v>43</v>
      </c>
      <c r="U6" s="107" t="s">
        <v>32</v>
      </c>
      <c r="V6" s="107" t="s">
        <v>33</v>
      </c>
      <c r="W6" s="107" t="s">
        <v>34</v>
      </c>
      <c r="X6" s="107" t="s">
        <v>35</v>
      </c>
      <c r="Y6" s="107"/>
      <c r="Z6" s="107" t="s">
        <v>2</v>
      </c>
      <c r="AA6" s="109"/>
    </row>
    <row r="7" spans="1:27" ht="12.75">
      <c r="A7" s="67" t="s">
        <v>13</v>
      </c>
      <c r="B7" s="68" t="s">
        <v>65</v>
      </c>
      <c r="C7" s="69"/>
      <c r="D7" s="70">
        <v>0</v>
      </c>
      <c r="E7" s="70">
        <v>3</v>
      </c>
      <c r="F7" s="71">
        <f>IF(ISERROR(G7),0,G7)</f>
        <v>0</v>
      </c>
      <c r="G7" s="70">
        <f>IF(B7="x",(D7*100)/E7,"")</f>
        <v>0</v>
      </c>
      <c r="H7" s="69"/>
      <c r="I7" s="78">
        <v>0</v>
      </c>
      <c r="J7" s="79">
        <v>0</v>
      </c>
      <c r="K7" s="86">
        <f>IF(ISERROR(L7),0,L7)</f>
        <v>0</v>
      </c>
      <c r="L7" s="70" t="e">
        <f>IF(B7="x",(I7*100)/J7,"")</f>
        <v>#DIV/0!</v>
      </c>
      <c r="M7" s="69"/>
      <c r="N7" s="78">
        <v>0</v>
      </c>
      <c r="O7" s="79">
        <v>0</v>
      </c>
      <c r="P7" s="86">
        <f>IF(ISERROR(Q7),0,Q7)</f>
        <v>0</v>
      </c>
      <c r="Q7" s="70" t="e">
        <f>IF(B7="x",(N7*100)/O7,"")</f>
        <v>#DIV/0!</v>
      </c>
      <c r="R7" s="69"/>
      <c r="S7" s="78">
        <v>1</v>
      </c>
      <c r="T7" s="79">
        <v>0</v>
      </c>
      <c r="U7" s="80">
        <f>IF(S7&lt;&gt;"",T7-S7,"")</f>
        <v>-1</v>
      </c>
      <c r="V7" s="70">
        <v>0</v>
      </c>
      <c r="W7" s="70">
        <v>0</v>
      </c>
      <c r="X7" s="70">
        <v>0</v>
      </c>
      <c r="Y7" s="69"/>
      <c r="Z7" s="72">
        <f>IF(B7="x",(D7*2)+I7+(N7*3),"")</f>
        <v>0</v>
      </c>
      <c r="AA7" s="25">
        <f>IF(Z7="",0,Z7)</f>
        <v>0</v>
      </c>
    </row>
    <row r="8" spans="1:27" ht="12.75">
      <c r="A8" s="17" t="s">
        <v>28</v>
      </c>
      <c r="B8" s="18" t="s">
        <v>65</v>
      </c>
      <c r="C8" s="20"/>
      <c r="D8" s="81">
        <v>4</v>
      </c>
      <c r="E8" s="82">
        <v>9</v>
      </c>
      <c r="F8" s="87">
        <f>IF(ISERROR(G8),0,G8)</f>
        <v>44.44444444444444</v>
      </c>
      <c r="G8" s="19">
        <f aca="true" t="shared" si="0" ref="G8:G19">IF(B8="x",(D8*100)/E8,"")</f>
        <v>44.44444444444444</v>
      </c>
      <c r="H8" s="21"/>
      <c r="I8" s="81">
        <v>1</v>
      </c>
      <c r="J8" s="82">
        <v>5</v>
      </c>
      <c r="K8" s="87">
        <f>IF(ISERROR(L8),0,L8)</f>
        <v>20</v>
      </c>
      <c r="L8" s="19">
        <f aca="true" t="shared" si="1" ref="L8:L19">IF(B8="x",(I8*100)/J8,"")</f>
        <v>20</v>
      </c>
      <c r="M8" s="22"/>
      <c r="N8" s="81">
        <v>0</v>
      </c>
      <c r="O8" s="82">
        <v>1</v>
      </c>
      <c r="P8" s="87">
        <f>IF(ISERROR(Q8),0,Q8)</f>
        <v>0</v>
      </c>
      <c r="Q8" s="19">
        <f aca="true" t="shared" si="2" ref="Q8:Q19">IF(B8="x",(N8*100)/O8,"")</f>
        <v>0</v>
      </c>
      <c r="R8" s="22"/>
      <c r="S8" s="81">
        <v>4</v>
      </c>
      <c r="T8" s="82">
        <v>6</v>
      </c>
      <c r="U8" s="83">
        <f aca="true" t="shared" si="3" ref="U8:U19">IF(S8&lt;&gt;"",T8-S8,"")</f>
        <v>2</v>
      </c>
      <c r="V8" s="19">
        <v>1</v>
      </c>
      <c r="W8" s="19">
        <v>1</v>
      </c>
      <c r="X8" s="19">
        <v>0</v>
      </c>
      <c r="Y8" s="22"/>
      <c r="Z8" s="42">
        <f aca="true" t="shared" si="4" ref="Z8:Z19">IF(B8="x",(D8*2)+I8+(N8*3),"")</f>
        <v>9</v>
      </c>
      <c r="AA8" s="25">
        <f aca="true" t="shared" si="5" ref="AA8:AA19">IF(Z8="",0,Z8)</f>
        <v>9</v>
      </c>
    </row>
    <row r="9" spans="1:27" ht="12.75">
      <c r="A9" s="17" t="s">
        <v>14</v>
      </c>
      <c r="B9" s="18" t="s">
        <v>66</v>
      </c>
      <c r="C9" s="20"/>
      <c r="D9" s="81"/>
      <c r="E9" s="82"/>
      <c r="F9" s="87">
        <f>IF(ISERROR(G9),0,G9)</f>
      </c>
      <c r="G9" s="19">
        <f t="shared" si="0"/>
      </c>
      <c r="H9" s="21"/>
      <c r="I9" s="81"/>
      <c r="J9" s="82"/>
      <c r="K9" s="87">
        <f>IF(ISERROR(L9),0,L9)</f>
      </c>
      <c r="L9" s="19">
        <f t="shared" si="1"/>
      </c>
      <c r="M9" s="22"/>
      <c r="N9" s="81"/>
      <c r="O9" s="82"/>
      <c r="P9" s="87">
        <f>IF(ISERROR(Q9),0,Q9)</f>
      </c>
      <c r="Q9" s="19">
        <f t="shared" si="2"/>
      </c>
      <c r="R9" s="22"/>
      <c r="S9" s="81"/>
      <c r="T9" s="82"/>
      <c r="U9" s="83">
        <f t="shared" si="3"/>
      </c>
      <c r="V9" s="19"/>
      <c r="W9" s="19"/>
      <c r="X9" s="19"/>
      <c r="Y9" s="22"/>
      <c r="Z9" s="42">
        <f t="shared" si="4"/>
      </c>
      <c r="AA9" s="25">
        <f t="shared" si="5"/>
        <v>0</v>
      </c>
    </row>
    <row r="10" spans="1:27" ht="12.75">
      <c r="A10" s="17" t="s">
        <v>15</v>
      </c>
      <c r="B10" s="18" t="s">
        <v>65</v>
      </c>
      <c r="C10" s="20"/>
      <c r="D10" s="81">
        <v>15</v>
      </c>
      <c r="E10" s="82">
        <v>23</v>
      </c>
      <c r="F10" s="87">
        <f>IF(ISERROR(G10),0,G10)</f>
        <v>65.21739130434783</v>
      </c>
      <c r="G10" s="19">
        <f>IF(B10="x",(D10*100)/E10,"")</f>
        <v>65.21739130434783</v>
      </c>
      <c r="H10" s="21"/>
      <c r="I10" s="81">
        <v>5</v>
      </c>
      <c r="J10" s="82">
        <v>11</v>
      </c>
      <c r="K10" s="87">
        <f>IF(ISERROR(L10),0,L10)</f>
        <v>45.45454545454545</v>
      </c>
      <c r="L10" s="19">
        <f t="shared" si="1"/>
        <v>45.45454545454545</v>
      </c>
      <c r="M10" s="22"/>
      <c r="N10" s="81">
        <v>0</v>
      </c>
      <c r="O10" s="82">
        <v>3</v>
      </c>
      <c r="P10" s="87">
        <f aca="true" t="shared" si="6" ref="P10:P19">IF(ISERROR(Q10),0,Q10)</f>
        <v>0</v>
      </c>
      <c r="Q10" s="19">
        <f t="shared" si="2"/>
        <v>0</v>
      </c>
      <c r="R10" s="22"/>
      <c r="S10" s="81">
        <v>4</v>
      </c>
      <c r="T10" s="82">
        <v>6</v>
      </c>
      <c r="U10" s="83">
        <f t="shared" si="3"/>
        <v>2</v>
      </c>
      <c r="V10" s="19">
        <v>13</v>
      </c>
      <c r="W10" s="19">
        <v>0</v>
      </c>
      <c r="X10" s="19">
        <v>1</v>
      </c>
      <c r="Y10" s="22"/>
      <c r="Z10" s="42">
        <f t="shared" si="4"/>
        <v>35</v>
      </c>
      <c r="AA10" s="25">
        <f t="shared" si="5"/>
        <v>35</v>
      </c>
    </row>
    <row r="11" spans="1:27" ht="12.75">
      <c r="A11" s="17" t="s">
        <v>52</v>
      </c>
      <c r="B11" s="18" t="s">
        <v>65</v>
      </c>
      <c r="C11" s="20"/>
      <c r="D11" s="81">
        <v>0</v>
      </c>
      <c r="E11" s="82">
        <v>0</v>
      </c>
      <c r="F11" s="87">
        <f aca="true" t="shared" si="7" ref="F11:F19">IF(ISERROR(G11),0,G11)</f>
        <v>0</v>
      </c>
      <c r="G11" s="19" t="e">
        <f t="shared" si="0"/>
        <v>#DIV/0!</v>
      </c>
      <c r="H11" s="21"/>
      <c r="I11" s="81">
        <v>0</v>
      </c>
      <c r="J11" s="82">
        <v>4</v>
      </c>
      <c r="K11" s="87">
        <f aca="true" t="shared" si="8" ref="K11:K19">IF(ISERROR(L11),0,L11)</f>
        <v>0</v>
      </c>
      <c r="L11" s="19">
        <f t="shared" si="1"/>
        <v>0</v>
      </c>
      <c r="M11" s="22"/>
      <c r="N11" s="81">
        <v>0</v>
      </c>
      <c r="O11" s="82">
        <v>0</v>
      </c>
      <c r="P11" s="87">
        <f t="shared" si="6"/>
        <v>0</v>
      </c>
      <c r="Q11" s="19" t="e">
        <f t="shared" si="2"/>
        <v>#DIV/0!</v>
      </c>
      <c r="R11" s="22"/>
      <c r="S11" s="81">
        <v>2</v>
      </c>
      <c r="T11" s="82">
        <v>0</v>
      </c>
      <c r="U11" s="83">
        <f t="shared" si="3"/>
        <v>-2</v>
      </c>
      <c r="V11" s="19">
        <v>3</v>
      </c>
      <c r="W11" s="19">
        <v>0</v>
      </c>
      <c r="X11" s="19">
        <v>0</v>
      </c>
      <c r="Y11" s="22"/>
      <c r="Z11" s="42">
        <f t="shared" si="4"/>
        <v>0</v>
      </c>
      <c r="AA11" s="25">
        <f t="shared" si="5"/>
        <v>0</v>
      </c>
    </row>
    <row r="12" spans="1:27" ht="12.75" hidden="1">
      <c r="A12" s="17" t="s">
        <v>21</v>
      </c>
      <c r="B12" s="18"/>
      <c r="C12" s="20"/>
      <c r="D12" s="81">
        <v>0</v>
      </c>
      <c r="E12" s="82">
        <v>0</v>
      </c>
      <c r="F12" s="87">
        <f>IF(ISERROR(G12),0,G12)</f>
      </c>
      <c r="G12" s="19">
        <f>IF(B12="x",(D12*100)/E12,"")</f>
      </c>
      <c r="H12" s="21"/>
      <c r="I12" s="81">
        <v>0</v>
      </c>
      <c r="J12" s="82">
        <v>0</v>
      </c>
      <c r="K12" s="87">
        <f>IF(ISERROR(L12),0,L12)</f>
      </c>
      <c r="L12" s="19">
        <f>IF(B12="x",(I12*100)/J12,"")</f>
      </c>
      <c r="M12" s="22"/>
      <c r="N12" s="81"/>
      <c r="O12" s="82"/>
      <c r="P12" s="87">
        <f>IF(ISERROR(Q12),0,Q12)</f>
      </c>
      <c r="Q12" s="19">
        <f>IF(B12="x",(N12*100)/O12,"")</f>
      </c>
      <c r="R12" s="22"/>
      <c r="S12" s="81"/>
      <c r="T12" s="82"/>
      <c r="U12" s="83">
        <f>IF(S12&lt;&gt;"",T12-S12,"")</f>
      </c>
      <c r="V12" s="19"/>
      <c r="W12" s="19"/>
      <c r="X12" s="19"/>
      <c r="Y12" s="22"/>
      <c r="Z12" s="42">
        <f>IF(B12="x",(D12*2)+I12+(N12*3),"")</f>
      </c>
      <c r="AA12" s="25">
        <f>IF(Z12="",0,Z12)</f>
        <v>0</v>
      </c>
    </row>
    <row r="13" spans="1:27" ht="12.75">
      <c r="A13" s="17" t="s">
        <v>27</v>
      </c>
      <c r="B13" s="18" t="s">
        <v>65</v>
      </c>
      <c r="C13" s="20"/>
      <c r="D13" s="81">
        <v>0</v>
      </c>
      <c r="E13" s="82">
        <v>1</v>
      </c>
      <c r="F13" s="87">
        <f t="shared" si="7"/>
        <v>0</v>
      </c>
      <c r="G13" s="19">
        <f t="shared" si="0"/>
        <v>0</v>
      </c>
      <c r="H13" s="21"/>
      <c r="I13" s="81">
        <v>0</v>
      </c>
      <c r="J13" s="82">
        <v>0</v>
      </c>
      <c r="K13" s="87">
        <f t="shared" si="8"/>
        <v>0</v>
      </c>
      <c r="L13" s="19" t="e">
        <f t="shared" si="1"/>
        <v>#DIV/0!</v>
      </c>
      <c r="M13" s="22"/>
      <c r="N13" s="81">
        <v>0</v>
      </c>
      <c r="O13" s="82">
        <v>0</v>
      </c>
      <c r="P13" s="87">
        <f t="shared" si="6"/>
        <v>0</v>
      </c>
      <c r="Q13" s="19" t="e">
        <f t="shared" si="2"/>
        <v>#DIV/0!</v>
      </c>
      <c r="R13" s="22"/>
      <c r="S13" s="81">
        <v>0</v>
      </c>
      <c r="T13" s="82">
        <v>0</v>
      </c>
      <c r="U13" s="83">
        <f t="shared" si="3"/>
        <v>0</v>
      </c>
      <c r="V13" s="19">
        <v>1</v>
      </c>
      <c r="W13" s="19">
        <v>0</v>
      </c>
      <c r="X13" s="19">
        <v>0</v>
      </c>
      <c r="Y13" s="22"/>
      <c r="Z13" s="42">
        <f t="shared" si="4"/>
        <v>0</v>
      </c>
      <c r="AA13" s="25">
        <f t="shared" si="5"/>
        <v>0</v>
      </c>
    </row>
    <row r="14" spans="1:27" ht="12.75">
      <c r="A14" s="17" t="s">
        <v>16</v>
      </c>
      <c r="B14" s="18" t="s">
        <v>65</v>
      </c>
      <c r="C14" s="20"/>
      <c r="D14" s="81">
        <v>0</v>
      </c>
      <c r="E14" s="82">
        <v>0</v>
      </c>
      <c r="F14" s="87">
        <f>IF(ISERROR(G14),0,G14)</f>
        <v>0</v>
      </c>
      <c r="G14" s="19" t="e">
        <f>IF(B14="x",(D14*100)/E14,"")</f>
        <v>#DIV/0!</v>
      </c>
      <c r="H14" s="21"/>
      <c r="I14" s="81">
        <v>0</v>
      </c>
      <c r="J14" s="82">
        <v>0</v>
      </c>
      <c r="K14" s="87">
        <f>IF(ISERROR(L14),0,L14)</f>
        <v>0</v>
      </c>
      <c r="L14" s="19" t="e">
        <f t="shared" si="1"/>
        <v>#DIV/0!</v>
      </c>
      <c r="M14" s="22"/>
      <c r="N14" s="81">
        <v>0</v>
      </c>
      <c r="O14" s="82">
        <v>0</v>
      </c>
      <c r="P14" s="87">
        <f t="shared" si="6"/>
        <v>0</v>
      </c>
      <c r="Q14" s="19" t="e">
        <f t="shared" si="2"/>
        <v>#DIV/0!</v>
      </c>
      <c r="R14" s="22"/>
      <c r="S14" s="81">
        <v>1</v>
      </c>
      <c r="T14" s="82">
        <v>1</v>
      </c>
      <c r="U14" s="83">
        <f t="shared" si="3"/>
        <v>0</v>
      </c>
      <c r="V14" s="19">
        <v>1</v>
      </c>
      <c r="W14" s="19">
        <v>0</v>
      </c>
      <c r="X14" s="19">
        <v>0</v>
      </c>
      <c r="Y14" s="22"/>
      <c r="Z14" s="42">
        <f t="shared" si="4"/>
        <v>0</v>
      </c>
      <c r="AA14" s="25">
        <f t="shared" si="5"/>
        <v>0</v>
      </c>
    </row>
    <row r="15" spans="1:27" ht="12.75">
      <c r="A15" s="17" t="s">
        <v>17</v>
      </c>
      <c r="B15" s="18" t="s">
        <v>65</v>
      </c>
      <c r="C15" s="20"/>
      <c r="D15" s="81">
        <v>0</v>
      </c>
      <c r="E15" s="82">
        <v>0</v>
      </c>
      <c r="F15" s="87">
        <f t="shared" si="7"/>
        <v>0</v>
      </c>
      <c r="G15" s="19" t="e">
        <f t="shared" si="0"/>
        <v>#DIV/0!</v>
      </c>
      <c r="H15" s="21"/>
      <c r="I15" s="81">
        <v>1</v>
      </c>
      <c r="J15" s="82">
        <v>2</v>
      </c>
      <c r="K15" s="87">
        <f t="shared" si="8"/>
        <v>50</v>
      </c>
      <c r="L15" s="19">
        <f t="shared" si="1"/>
        <v>50</v>
      </c>
      <c r="M15" s="22"/>
      <c r="N15" s="81">
        <v>0</v>
      </c>
      <c r="O15" s="82">
        <v>0</v>
      </c>
      <c r="P15" s="87">
        <f t="shared" si="6"/>
        <v>0</v>
      </c>
      <c r="Q15" s="19" t="e">
        <f t="shared" si="2"/>
        <v>#DIV/0!</v>
      </c>
      <c r="R15" s="22"/>
      <c r="S15" s="81">
        <v>0</v>
      </c>
      <c r="T15" s="82">
        <v>0</v>
      </c>
      <c r="U15" s="83">
        <f t="shared" si="3"/>
        <v>0</v>
      </c>
      <c r="V15" s="19">
        <v>2</v>
      </c>
      <c r="W15" s="19">
        <v>0</v>
      </c>
      <c r="X15" s="19">
        <v>0</v>
      </c>
      <c r="Y15" s="22"/>
      <c r="Z15" s="42">
        <f t="shared" si="4"/>
        <v>1</v>
      </c>
      <c r="AA15" s="25">
        <f t="shared" si="5"/>
        <v>1</v>
      </c>
    </row>
    <row r="16" spans="1:27" ht="12.75">
      <c r="A16" s="17" t="s">
        <v>18</v>
      </c>
      <c r="B16" s="18" t="s">
        <v>65</v>
      </c>
      <c r="C16" s="20"/>
      <c r="D16" s="81">
        <v>5</v>
      </c>
      <c r="E16" s="82">
        <v>16</v>
      </c>
      <c r="F16" s="87">
        <f t="shared" si="7"/>
        <v>31.25</v>
      </c>
      <c r="G16" s="19">
        <f t="shared" si="0"/>
        <v>31.25</v>
      </c>
      <c r="H16" s="21"/>
      <c r="I16" s="81">
        <v>5</v>
      </c>
      <c r="J16" s="82">
        <v>10</v>
      </c>
      <c r="K16" s="87">
        <f t="shared" si="8"/>
        <v>50</v>
      </c>
      <c r="L16" s="19">
        <f t="shared" si="1"/>
        <v>50</v>
      </c>
      <c r="M16" s="22"/>
      <c r="N16" s="81">
        <v>0</v>
      </c>
      <c r="O16" s="82">
        <v>0</v>
      </c>
      <c r="P16" s="87">
        <f t="shared" si="6"/>
        <v>0</v>
      </c>
      <c r="Q16" s="19" t="e">
        <f t="shared" si="2"/>
        <v>#DIV/0!</v>
      </c>
      <c r="R16" s="22"/>
      <c r="S16" s="81">
        <v>7</v>
      </c>
      <c r="T16" s="82">
        <v>10</v>
      </c>
      <c r="U16" s="83">
        <f t="shared" si="3"/>
        <v>3</v>
      </c>
      <c r="V16" s="19">
        <v>2</v>
      </c>
      <c r="W16" s="19">
        <v>0</v>
      </c>
      <c r="X16" s="19">
        <v>0</v>
      </c>
      <c r="Y16" s="22"/>
      <c r="Z16" s="42">
        <f t="shared" si="4"/>
        <v>15</v>
      </c>
      <c r="AA16" s="25">
        <f t="shared" si="5"/>
        <v>15</v>
      </c>
    </row>
    <row r="17" spans="1:27" ht="12.75">
      <c r="A17" s="17" t="s">
        <v>53</v>
      </c>
      <c r="B17" s="18" t="s">
        <v>65</v>
      </c>
      <c r="C17" s="20"/>
      <c r="D17" s="81">
        <v>0</v>
      </c>
      <c r="E17" s="82">
        <v>2</v>
      </c>
      <c r="F17" s="87">
        <f t="shared" si="7"/>
        <v>0</v>
      </c>
      <c r="G17" s="19">
        <f t="shared" si="0"/>
        <v>0</v>
      </c>
      <c r="H17" s="21"/>
      <c r="I17" s="81">
        <v>0</v>
      </c>
      <c r="J17" s="82">
        <v>0</v>
      </c>
      <c r="K17" s="87">
        <f t="shared" si="8"/>
        <v>0</v>
      </c>
      <c r="L17" s="19" t="e">
        <f t="shared" si="1"/>
        <v>#DIV/0!</v>
      </c>
      <c r="M17" s="22"/>
      <c r="N17" s="81">
        <v>0</v>
      </c>
      <c r="O17" s="82">
        <v>0</v>
      </c>
      <c r="P17" s="87">
        <f t="shared" si="6"/>
        <v>0</v>
      </c>
      <c r="Q17" s="19" t="e">
        <f t="shared" si="2"/>
        <v>#DIV/0!</v>
      </c>
      <c r="R17" s="22"/>
      <c r="S17" s="81">
        <v>0</v>
      </c>
      <c r="T17" s="82">
        <v>1</v>
      </c>
      <c r="U17" s="83">
        <f t="shared" si="3"/>
        <v>1</v>
      </c>
      <c r="V17" s="19">
        <v>2</v>
      </c>
      <c r="W17" s="19">
        <v>0</v>
      </c>
      <c r="X17" s="19">
        <v>0</v>
      </c>
      <c r="Y17" s="22"/>
      <c r="Z17" s="42">
        <f t="shared" si="4"/>
        <v>0</v>
      </c>
      <c r="AA17" s="25">
        <f t="shared" si="5"/>
        <v>0</v>
      </c>
    </row>
    <row r="18" spans="1:27" ht="12.75">
      <c r="A18" s="17" t="s">
        <v>19</v>
      </c>
      <c r="B18" s="18" t="s">
        <v>65</v>
      </c>
      <c r="C18" s="20"/>
      <c r="D18" s="81">
        <v>0</v>
      </c>
      <c r="E18" s="82">
        <v>8</v>
      </c>
      <c r="F18" s="87">
        <f t="shared" si="7"/>
        <v>0</v>
      </c>
      <c r="G18" s="19">
        <f t="shared" si="0"/>
        <v>0</v>
      </c>
      <c r="H18" s="21"/>
      <c r="I18" s="81">
        <v>1</v>
      </c>
      <c r="J18" s="82">
        <v>4</v>
      </c>
      <c r="K18" s="87">
        <f t="shared" si="8"/>
        <v>25</v>
      </c>
      <c r="L18" s="19">
        <f t="shared" si="1"/>
        <v>25</v>
      </c>
      <c r="M18" s="22"/>
      <c r="N18" s="81">
        <v>0</v>
      </c>
      <c r="O18" s="82">
        <v>0</v>
      </c>
      <c r="P18" s="87">
        <f t="shared" si="6"/>
        <v>0</v>
      </c>
      <c r="Q18" s="19" t="e">
        <f t="shared" si="2"/>
        <v>#DIV/0!</v>
      </c>
      <c r="R18" s="22"/>
      <c r="S18" s="81">
        <v>3</v>
      </c>
      <c r="T18" s="82">
        <v>0</v>
      </c>
      <c r="U18" s="83">
        <f t="shared" si="3"/>
        <v>-3</v>
      </c>
      <c r="V18" s="19">
        <v>3</v>
      </c>
      <c r="W18" s="19">
        <v>0</v>
      </c>
      <c r="X18" s="19">
        <v>1</v>
      </c>
      <c r="Y18" s="22"/>
      <c r="Z18" s="42">
        <f t="shared" si="4"/>
        <v>1</v>
      </c>
      <c r="AA18" s="25">
        <f t="shared" si="5"/>
        <v>1</v>
      </c>
    </row>
    <row r="19" spans="1:27" ht="13.5" thickBot="1">
      <c r="A19" s="53" t="s">
        <v>20</v>
      </c>
      <c r="B19" s="54"/>
      <c r="C19" s="55"/>
      <c r="D19" s="84"/>
      <c r="E19" s="85"/>
      <c r="F19" s="88">
        <f t="shared" si="7"/>
      </c>
      <c r="G19" s="56">
        <f t="shared" si="0"/>
      </c>
      <c r="H19" s="57"/>
      <c r="I19" s="84"/>
      <c r="J19" s="85"/>
      <c r="K19" s="88">
        <f t="shared" si="8"/>
      </c>
      <c r="L19" s="56">
        <f t="shared" si="1"/>
      </c>
      <c r="M19" s="58"/>
      <c r="N19" s="84"/>
      <c r="O19" s="85"/>
      <c r="P19" s="88">
        <f t="shared" si="6"/>
      </c>
      <c r="Q19" s="56">
        <f t="shared" si="2"/>
      </c>
      <c r="R19" s="58"/>
      <c r="S19" s="84"/>
      <c r="T19" s="85"/>
      <c r="U19" s="96">
        <f t="shared" si="3"/>
      </c>
      <c r="V19" s="56"/>
      <c r="W19" s="56"/>
      <c r="X19" s="56"/>
      <c r="Y19" s="58"/>
      <c r="Z19" s="59">
        <f t="shared" si="4"/>
      </c>
      <c r="AA19" s="25">
        <f t="shared" si="5"/>
        <v>0</v>
      </c>
    </row>
    <row r="20" spans="1:26" ht="12.75">
      <c r="A20" s="23"/>
      <c r="B20" s="24" t="s">
        <v>4</v>
      </c>
      <c r="C20" s="23"/>
      <c r="D20" s="135">
        <f>SUM(D7:D19)</f>
        <v>24</v>
      </c>
      <c r="E20" s="135">
        <f>SUM(E7:E19)</f>
        <v>62</v>
      </c>
      <c r="F20" s="136">
        <f>IF(E20&gt;0,D20*100/E20,0)</f>
        <v>38.70967741935484</v>
      </c>
      <c r="G20" s="23"/>
      <c r="H20" s="9"/>
      <c r="I20" s="135">
        <f>SUM(I7:I19)</f>
        <v>13</v>
      </c>
      <c r="J20" s="135">
        <f>SUM(J7:J19)</f>
        <v>36</v>
      </c>
      <c r="K20" s="136">
        <f>IF(J20&gt;0,I20*100/J20,0)</f>
        <v>36.111111111111114</v>
      </c>
      <c r="L20" s="23"/>
      <c r="M20" s="16"/>
      <c r="N20" s="135">
        <f>SUM(N7:N19)</f>
        <v>0</v>
      </c>
      <c r="O20" s="135">
        <f>SUM(O7:O19)</f>
        <v>4</v>
      </c>
      <c r="P20" s="136">
        <f>IF(O20&gt;0,N20*100/O20,0)</f>
        <v>0</v>
      </c>
      <c r="Q20" s="23"/>
      <c r="R20" s="16"/>
      <c r="S20" s="40">
        <f aca="true" t="shared" si="9" ref="S20:X20">SUM(S7:S19)</f>
        <v>22</v>
      </c>
      <c r="T20" s="40">
        <f t="shared" si="9"/>
        <v>24</v>
      </c>
      <c r="U20" s="40">
        <f t="shared" si="9"/>
        <v>2</v>
      </c>
      <c r="V20" s="40">
        <f t="shared" si="9"/>
        <v>28</v>
      </c>
      <c r="W20" s="40">
        <f t="shared" si="9"/>
        <v>1</v>
      </c>
      <c r="X20" s="40">
        <f t="shared" si="9"/>
        <v>2</v>
      </c>
      <c r="Y20" s="41"/>
      <c r="Z20" s="44">
        <f>SUM(Z7:Z19)</f>
        <v>61</v>
      </c>
    </row>
    <row r="21" spans="1:27" ht="12.75" customHeight="1">
      <c r="A21" s="9"/>
      <c r="B21" s="9"/>
      <c r="C21" s="9"/>
      <c r="D21" s="9"/>
      <c r="E21" s="9"/>
      <c r="F21" s="130"/>
      <c r="G21" s="9"/>
      <c r="H21" s="9"/>
      <c r="I21" s="9"/>
      <c r="J21" s="9"/>
      <c r="K21" s="10"/>
      <c r="L21" s="9"/>
      <c r="M21" s="8"/>
      <c r="N21" s="8"/>
      <c r="O21" s="9"/>
      <c r="P21" s="10"/>
      <c r="Q21" s="9"/>
      <c r="R21" s="8"/>
      <c r="S21" s="9"/>
      <c r="T21" s="9"/>
      <c r="U21" s="9"/>
      <c r="V21" s="9"/>
      <c r="W21" s="9"/>
      <c r="X21" s="9"/>
      <c r="Y21" s="8"/>
      <c r="Z21" s="10"/>
      <c r="AA21" s="9"/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selection activeCell="T26" sqref="T26"/>
    </sheetView>
  </sheetViews>
  <sheetFormatPr defaultColWidth="8.8515625" defaultRowHeight="12.75"/>
  <cols>
    <col min="1" max="1" width="22.8515625" style="6" customWidth="1"/>
    <col min="2" max="2" width="4.7109375" style="6" customWidth="1"/>
    <col min="3" max="3" width="2.7109375" style="6" customWidth="1"/>
    <col min="4" max="5" width="4.7109375" style="6" customWidth="1"/>
    <col min="6" max="6" width="4.7109375" style="2" customWidth="1"/>
    <col min="7" max="7" width="4.7109375" style="6" hidden="1" customWidth="1"/>
    <col min="8" max="8" width="2.7109375" style="6" customWidth="1"/>
    <col min="9" max="10" width="4.7109375" style="6" customWidth="1"/>
    <col min="11" max="11" width="4.7109375" style="2" customWidth="1"/>
    <col min="12" max="12" width="4.7109375" style="6" hidden="1" customWidth="1"/>
    <col min="13" max="13" width="2.7109375" style="7" customWidth="1"/>
    <col min="14" max="14" width="4.7109375" style="7" customWidth="1"/>
    <col min="15" max="15" width="4.7109375" style="6" customWidth="1"/>
    <col min="16" max="16" width="4.7109375" style="2" customWidth="1"/>
    <col min="17" max="17" width="4.7109375" style="6" hidden="1" customWidth="1"/>
    <col min="18" max="18" width="2.7109375" style="7" customWidth="1"/>
    <col min="19" max="24" width="4.7109375" style="6" customWidth="1"/>
    <col min="25" max="25" width="2.7109375" style="7" customWidth="1"/>
    <col min="26" max="26" width="7.8515625" style="2" customWidth="1"/>
    <col min="27" max="27" width="4.28125" style="6" hidden="1" customWidth="1"/>
    <col min="28" max="16384" width="8.8515625" style="6" customWidth="1"/>
  </cols>
  <sheetData>
    <row r="1" spans="1:28" ht="14.25" customHeight="1" thickBot="1">
      <c r="A1" s="139" t="s">
        <v>22</v>
      </c>
      <c r="B1" s="143">
        <v>41742</v>
      </c>
      <c r="C1" s="143"/>
      <c r="D1" s="143"/>
      <c r="E1" s="143"/>
      <c r="F1" s="63"/>
      <c r="G1" s="64"/>
      <c r="H1" s="64"/>
      <c r="I1" s="65"/>
      <c r="J1" s="65"/>
      <c r="K1" s="66"/>
      <c r="L1" s="65"/>
      <c r="M1" s="65"/>
      <c r="N1" s="65"/>
      <c r="O1" s="65"/>
      <c r="P1" s="66"/>
      <c r="Q1" s="65"/>
      <c r="R1" s="65"/>
      <c r="S1" s="65"/>
      <c r="T1" s="65"/>
      <c r="U1" s="65"/>
      <c r="V1" s="65"/>
      <c r="W1" s="65"/>
      <c r="X1" s="65"/>
      <c r="Y1" s="65"/>
      <c r="Z1" s="60"/>
      <c r="AA1" s="7"/>
      <c r="AB1" s="7"/>
    </row>
    <row r="2" spans="1:27" s="13" customFormat="1" ht="26.25" customHeight="1">
      <c r="A2" s="45" t="s">
        <v>24</v>
      </c>
      <c r="B2" s="46"/>
      <c r="C2" s="46"/>
      <c r="D2" s="46" t="s">
        <v>55</v>
      </c>
      <c r="E2" s="46"/>
      <c r="F2" s="47"/>
      <c r="G2" s="48"/>
      <c r="H2" s="48"/>
      <c r="I2" s="48"/>
      <c r="J2" s="48"/>
      <c r="K2" s="49"/>
      <c r="L2" s="50"/>
      <c r="M2" s="50"/>
      <c r="N2" s="51" t="s">
        <v>109</v>
      </c>
      <c r="O2" s="48"/>
      <c r="P2" s="49"/>
      <c r="Q2" s="50"/>
      <c r="R2" s="51"/>
      <c r="S2" s="50"/>
      <c r="T2" s="50"/>
      <c r="U2" s="50"/>
      <c r="V2" s="52" t="s">
        <v>107</v>
      </c>
      <c r="W2" s="52"/>
      <c r="X2" s="52"/>
      <c r="Y2" s="52"/>
      <c r="Z2" s="137">
        <v>2</v>
      </c>
      <c r="AA2" s="12"/>
    </row>
    <row r="3" spans="1:27" s="13" customFormat="1" ht="19.5" customHeight="1" thickBot="1">
      <c r="A3" s="97" t="s">
        <v>1</v>
      </c>
      <c r="B3" s="129" t="s">
        <v>110</v>
      </c>
      <c r="C3" s="98"/>
      <c r="D3" s="98"/>
      <c r="E3" s="98"/>
      <c r="F3" s="99"/>
      <c r="G3" s="100"/>
      <c r="H3" s="101"/>
      <c r="I3" s="101"/>
      <c r="J3" s="101"/>
      <c r="K3" s="102"/>
      <c r="L3" s="101"/>
      <c r="M3" s="101"/>
      <c r="N3" s="101"/>
      <c r="O3" s="101"/>
      <c r="P3" s="102"/>
      <c r="Q3" s="101"/>
      <c r="R3" s="101"/>
      <c r="S3" s="101"/>
      <c r="T3" s="101"/>
      <c r="U3" s="101"/>
      <c r="V3" s="101"/>
      <c r="W3" s="101"/>
      <c r="X3" s="101"/>
      <c r="Y3" s="101"/>
      <c r="Z3" s="103"/>
      <c r="AA3" s="12"/>
    </row>
    <row r="4" spans="1:27" ht="14.25" customHeight="1">
      <c r="A4" s="61"/>
      <c r="B4" s="61"/>
      <c r="C4" s="61"/>
      <c r="D4" s="61"/>
      <c r="E4" s="61"/>
      <c r="F4" s="43"/>
      <c r="G4" s="61"/>
      <c r="H4" s="61"/>
      <c r="I4" s="61"/>
      <c r="J4" s="61"/>
      <c r="K4" s="43"/>
      <c r="L4" s="61"/>
      <c r="M4" s="61"/>
      <c r="N4" s="61"/>
      <c r="O4" s="61"/>
      <c r="P4" s="43"/>
      <c r="Q4" s="61"/>
      <c r="R4" s="61"/>
      <c r="S4" s="61"/>
      <c r="T4" s="61"/>
      <c r="U4" s="61"/>
      <c r="V4" s="61"/>
      <c r="W4" s="61"/>
      <c r="X4" s="61"/>
      <c r="Y4" s="61"/>
      <c r="Z4" s="43"/>
      <c r="AA4" s="12"/>
    </row>
    <row r="5" spans="1:27" ht="12.75">
      <c r="A5" s="7"/>
      <c r="B5" s="7"/>
      <c r="C5" s="7"/>
      <c r="D5" s="1" t="s">
        <v>40</v>
      </c>
      <c r="E5" s="1"/>
      <c r="F5" s="3"/>
      <c r="G5" s="1"/>
      <c r="H5" s="7"/>
      <c r="I5" s="1" t="s">
        <v>42</v>
      </c>
      <c r="J5" s="1"/>
      <c r="K5" s="3"/>
      <c r="L5" s="1"/>
      <c r="M5" s="11"/>
      <c r="N5" s="1" t="s">
        <v>41</v>
      </c>
      <c r="O5" s="1"/>
      <c r="P5" s="3"/>
      <c r="Q5" s="1"/>
      <c r="R5" s="11"/>
      <c r="S5" s="11"/>
      <c r="T5" s="11"/>
      <c r="U5" s="11"/>
      <c r="V5" s="11"/>
      <c r="W5" s="11"/>
      <c r="X5" s="11"/>
      <c r="Y5" s="11"/>
      <c r="Z5" s="11"/>
      <c r="AA5" s="12"/>
    </row>
    <row r="6" spans="1:27" s="110" customFormat="1" ht="24.75" customHeight="1" thickBot="1">
      <c r="A6" s="108"/>
      <c r="B6" s="111" t="s">
        <v>44</v>
      </c>
      <c r="C6" s="111"/>
      <c r="D6" s="111" t="s">
        <v>29</v>
      </c>
      <c r="E6" s="111" t="s">
        <v>5</v>
      </c>
      <c r="F6" s="107" t="s">
        <v>0</v>
      </c>
      <c r="G6" s="111"/>
      <c r="H6" s="109"/>
      <c r="I6" s="111" t="s">
        <v>29</v>
      </c>
      <c r="J6" s="111" t="s">
        <v>5</v>
      </c>
      <c r="K6" s="107" t="s">
        <v>0</v>
      </c>
      <c r="L6" s="111"/>
      <c r="M6" s="111"/>
      <c r="N6" s="111" t="s">
        <v>29</v>
      </c>
      <c r="O6" s="111" t="s">
        <v>5</v>
      </c>
      <c r="P6" s="107" t="s">
        <v>0</v>
      </c>
      <c r="Q6" s="111"/>
      <c r="R6" s="111"/>
      <c r="S6" s="107" t="s">
        <v>30</v>
      </c>
      <c r="T6" s="107" t="s">
        <v>43</v>
      </c>
      <c r="U6" s="107" t="s">
        <v>32</v>
      </c>
      <c r="V6" s="107" t="s">
        <v>33</v>
      </c>
      <c r="W6" s="107" t="s">
        <v>34</v>
      </c>
      <c r="X6" s="107" t="s">
        <v>35</v>
      </c>
      <c r="Y6" s="107"/>
      <c r="Z6" s="107" t="s">
        <v>2</v>
      </c>
      <c r="AA6" s="109"/>
    </row>
    <row r="7" spans="1:27" ht="12.75">
      <c r="A7" s="67" t="s">
        <v>13</v>
      </c>
      <c r="B7" s="68" t="s">
        <v>65</v>
      </c>
      <c r="C7" s="69"/>
      <c r="D7" s="70">
        <v>0</v>
      </c>
      <c r="E7" s="70">
        <v>2</v>
      </c>
      <c r="F7" s="71">
        <f>IF(ISERROR(G7),0,G7)</f>
        <v>0</v>
      </c>
      <c r="G7" s="70">
        <f>IF(B7="x",(D7*100)/E7,"")</f>
        <v>0</v>
      </c>
      <c r="H7" s="69"/>
      <c r="I7" s="78">
        <v>0</v>
      </c>
      <c r="J7" s="79">
        <v>0</v>
      </c>
      <c r="K7" s="86">
        <f>IF(ISERROR(L7),0,L7)</f>
        <v>0</v>
      </c>
      <c r="L7" s="70" t="e">
        <f>IF(B7="x",(I7*100)/J7,"")</f>
        <v>#DIV/0!</v>
      </c>
      <c r="M7" s="69"/>
      <c r="N7" s="78">
        <v>0</v>
      </c>
      <c r="O7" s="79">
        <v>0</v>
      </c>
      <c r="P7" s="86">
        <f>IF(ISERROR(Q7),0,Q7)</f>
        <v>0</v>
      </c>
      <c r="Q7" s="70" t="e">
        <f>IF(B7="x",(N7*100)/O7,"")</f>
        <v>#DIV/0!</v>
      </c>
      <c r="R7" s="69"/>
      <c r="S7" s="78">
        <v>0</v>
      </c>
      <c r="T7" s="79">
        <v>0</v>
      </c>
      <c r="U7" s="80">
        <f>IF(S7&lt;&gt;"",T7-S7,"")</f>
        <v>0</v>
      </c>
      <c r="V7" s="70">
        <v>0</v>
      </c>
      <c r="W7" s="70">
        <v>0</v>
      </c>
      <c r="X7" s="70">
        <v>0</v>
      </c>
      <c r="Y7" s="69"/>
      <c r="Z7" s="72">
        <f>IF(B7="x",(D7*2)+I7+(N7*3),"")</f>
        <v>0</v>
      </c>
      <c r="AA7" s="25">
        <f>IF(Z7="",0,Z7)</f>
        <v>0</v>
      </c>
    </row>
    <row r="8" spans="1:27" ht="12.75">
      <c r="A8" s="17" t="s">
        <v>28</v>
      </c>
      <c r="B8" s="18" t="s">
        <v>65</v>
      </c>
      <c r="C8" s="20"/>
      <c r="D8" s="81">
        <v>4</v>
      </c>
      <c r="E8" s="82">
        <v>9</v>
      </c>
      <c r="F8" s="87">
        <f>IF(ISERROR(G8),0,G8)</f>
        <v>44.44444444444444</v>
      </c>
      <c r="G8" s="19">
        <f aca="true" t="shared" si="0" ref="G8:G19">IF(B8="x",(D8*100)/E8,"")</f>
        <v>44.44444444444444</v>
      </c>
      <c r="H8" s="21"/>
      <c r="I8" s="81">
        <v>4</v>
      </c>
      <c r="J8" s="82">
        <v>8</v>
      </c>
      <c r="K8" s="87">
        <f>IF(ISERROR(L8),0,L8)</f>
        <v>50</v>
      </c>
      <c r="L8" s="19">
        <f aca="true" t="shared" si="1" ref="L8:L19">IF(B8="x",(I8*100)/J8,"")</f>
        <v>50</v>
      </c>
      <c r="M8" s="22"/>
      <c r="N8" s="81">
        <v>0</v>
      </c>
      <c r="O8" s="82">
        <v>0</v>
      </c>
      <c r="P8" s="87">
        <f>IF(ISERROR(Q8),0,Q8)</f>
        <v>0</v>
      </c>
      <c r="Q8" s="19" t="e">
        <f aca="true" t="shared" si="2" ref="Q8:Q19">IF(B8="x",(N8*100)/O8,"")</f>
        <v>#DIV/0!</v>
      </c>
      <c r="R8" s="22"/>
      <c r="S8" s="81">
        <v>1</v>
      </c>
      <c r="T8" s="82">
        <v>7</v>
      </c>
      <c r="U8" s="83">
        <f aca="true" t="shared" si="3" ref="U8:U19">IF(S8&lt;&gt;"",T8-S8,"")</f>
        <v>6</v>
      </c>
      <c r="V8" s="19">
        <v>7</v>
      </c>
      <c r="W8" s="19">
        <v>0</v>
      </c>
      <c r="X8" s="19">
        <v>1</v>
      </c>
      <c r="Y8" s="22"/>
      <c r="Z8" s="42">
        <f aca="true" t="shared" si="4" ref="Z8:Z19">IF(B8="x",(D8*2)+I8+(N8*3),"")</f>
        <v>12</v>
      </c>
      <c r="AA8" s="25">
        <f aca="true" t="shared" si="5" ref="AA8:AA19">IF(Z8="",0,Z8)</f>
        <v>12</v>
      </c>
    </row>
    <row r="9" spans="1:27" ht="12.75">
      <c r="A9" s="17" t="s">
        <v>14</v>
      </c>
      <c r="B9" s="18" t="s">
        <v>66</v>
      </c>
      <c r="C9" s="20"/>
      <c r="D9" s="81"/>
      <c r="E9" s="82"/>
      <c r="F9" s="87">
        <f>IF(ISERROR(G9),0,G9)</f>
      </c>
      <c r="G9" s="19">
        <f t="shared" si="0"/>
      </c>
      <c r="H9" s="21"/>
      <c r="I9" s="81"/>
      <c r="J9" s="82"/>
      <c r="K9" s="87">
        <f>IF(ISERROR(L9),0,L9)</f>
      </c>
      <c r="L9" s="19">
        <f t="shared" si="1"/>
      </c>
      <c r="M9" s="22"/>
      <c r="N9" s="81"/>
      <c r="O9" s="82"/>
      <c r="P9" s="87">
        <f>IF(ISERROR(Q9),0,Q9)</f>
      </c>
      <c r="Q9" s="19">
        <f t="shared" si="2"/>
      </c>
      <c r="R9" s="22"/>
      <c r="S9" s="81"/>
      <c r="T9" s="82"/>
      <c r="U9" s="83">
        <f t="shared" si="3"/>
      </c>
      <c r="V9" s="19"/>
      <c r="W9" s="19"/>
      <c r="X9" s="19"/>
      <c r="Y9" s="22"/>
      <c r="Z9" s="42">
        <f t="shared" si="4"/>
      </c>
      <c r="AA9" s="25">
        <f t="shared" si="5"/>
        <v>0</v>
      </c>
    </row>
    <row r="10" spans="1:27" ht="12.75">
      <c r="A10" s="17" t="s">
        <v>15</v>
      </c>
      <c r="B10" s="18" t="s">
        <v>65</v>
      </c>
      <c r="C10" s="20"/>
      <c r="D10" s="81">
        <v>13</v>
      </c>
      <c r="E10" s="82">
        <v>27</v>
      </c>
      <c r="F10" s="87">
        <f>IF(ISERROR(G10),0,G10)</f>
        <v>48.148148148148145</v>
      </c>
      <c r="G10" s="19">
        <f>IF(B10="x",(D10*100)/E10,"")</f>
        <v>48.148148148148145</v>
      </c>
      <c r="H10" s="21"/>
      <c r="I10" s="81">
        <v>15</v>
      </c>
      <c r="J10" s="82">
        <v>18</v>
      </c>
      <c r="K10" s="87">
        <f>IF(ISERROR(L10),0,L10)</f>
        <v>83.33333333333333</v>
      </c>
      <c r="L10" s="19">
        <f t="shared" si="1"/>
        <v>83.33333333333333</v>
      </c>
      <c r="M10" s="22"/>
      <c r="N10" s="81">
        <v>1</v>
      </c>
      <c r="O10" s="82">
        <v>5</v>
      </c>
      <c r="P10" s="87">
        <f aca="true" t="shared" si="6" ref="P10:P19">IF(ISERROR(Q10),0,Q10)</f>
        <v>20</v>
      </c>
      <c r="Q10" s="19">
        <f t="shared" si="2"/>
        <v>20</v>
      </c>
      <c r="R10" s="22"/>
      <c r="S10" s="81">
        <v>6</v>
      </c>
      <c r="T10" s="82">
        <v>8</v>
      </c>
      <c r="U10" s="83">
        <f t="shared" si="3"/>
        <v>2</v>
      </c>
      <c r="V10" s="19">
        <v>10</v>
      </c>
      <c r="W10" s="19">
        <v>0</v>
      </c>
      <c r="X10" s="19">
        <v>0</v>
      </c>
      <c r="Y10" s="22"/>
      <c r="Z10" s="42">
        <f t="shared" si="4"/>
        <v>44</v>
      </c>
      <c r="AA10" s="25">
        <f t="shared" si="5"/>
        <v>44</v>
      </c>
    </row>
    <row r="11" spans="1:27" ht="12.75">
      <c r="A11" s="17" t="s">
        <v>52</v>
      </c>
      <c r="B11" s="18" t="s">
        <v>65</v>
      </c>
      <c r="C11" s="20"/>
      <c r="D11" s="81">
        <v>0</v>
      </c>
      <c r="E11" s="82">
        <v>1</v>
      </c>
      <c r="F11" s="87">
        <f aca="true" t="shared" si="7" ref="F11:F19">IF(ISERROR(G11),0,G11)</f>
        <v>0</v>
      </c>
      <c r="G11" s="19">
        <f t="shared" si="0"/>
        <v>0</v>
      </c>
      <c r="H11" s="21"/>
      <c r="I11" s="81">
        <v>0</v>
      </c>
      <c r="J11" s="82">
        <v>0</v>
      </c>
      <c r="K11" s="87">
        <f aca="true" t="shared" si="8" ref="K11:K19">IF(ISERROR(L11),0,L11)</f>
        <v>0</v>
      </c>
      <c r="L11" s="19" t="e">
        <f t="shared" si="1"/>
        <v>#DIV/0!</v>
      </c>
      <c r="M11" s="22"/>
      <c r="N11" s="81">
        <v>0</v>
      </c>
      <c r="O11" s="82">
        <v>0</v>
      </c>
      <c r="P11" s="87">
        <f t="shared" si="6"/>
        <v>0</v>
      </c>
      <c r="Q11" s="19" t="e">
        <f t="shared" si="2"/>
        <v>#DIV/0!</v>
      </c>
      <c r="R11" s="22"/>
      <c r="S11" s="81">
        <v>0</v>
      </c>
      <c r="T11" s="82">
        <v>3</v>
      </c>
      <c r="U11" s="83">
        <f t="shared" si="3"/>
        <v>3</v>
      </c>
      <c r="V11" s="19">
        <v>3</v>
      </c>
      <c r="W11" s="19">
        <v>0</v>
      </c>
      <c r="X11" s="19">
        <v>0</v>
      </c>
      <c r="Y11" s="22"/>
      <c r="Z11" s="42">
        <f t="shared" si="4"/>
        <v>0</v>
      </c>
      <c r="AA11" s="25">
        <f t="shared" si="5"/>
        <v>0</v>
      </c>
    </row>
    <row r="12" spans="1:27" ht="12.75" hidden="1">
      <c r="A12" s="17" t="s">
        <v>21</v>
      </c>
      <c r="B12" s="18"/>
      <c r="C12" s="20"/>
      <c r="D12" s="81">
        <v>0</v>
      </c>
      <c r="E12" s="82">
        <v>0</v>
      </c>
      <c r="F12" s="87">
        <f>IF(ISERROR(G12),0,G12)</f>
      </c>
      <c r="G12" s="19">
        <f>IF(B12="x",(D12*100)/E12,"")</f>
      </c>
      <c r="H12" s="21"/>
      <c r="I12" s="81">
        <v>0</v>
      </c>
      <c r="J12" s="82">
        <v>0</v>
      </c>
      <c r="K12" s="87">
        <f>IF(ISERROR(L12),0,L12)</f>
      </c>
      <c r="L12" s="19">
        <f>IF(B12="x",(I12*100)/J12,"")</f>
      </c>
      <c r="M12" s="22"/>
      <c r="N12" s="81"/>
      <c r="O12" s="82"/>
      <c r="P12" s="87">
        <f>IF(ISERROR(Q12),0,Q12)</f>
      </c>
      <c r="Q12" s="19">
        <f>IF(B12="x",(N12*100)/O12,"")</f>
      </c>
      <c r="R12" s="22"/>
      <c r="S12" s="81"/>
      <c r="T12" s="82"/>
      <c r="U12" s="83">
        <f>IF(S12&lt;&gt;"",T12-S12,"")</f>
      </c>
      <c r="V12" s="19"/>
      <c r="W12" s="19"/>
      <c r="X12" s="19"/>
      <c r="Y12" s="22"/>
      <c r="Z12" s="42">
        <f>IF(B12="x",(D12*2)+I12+(N12*3),"")</f>
      </c>
      <c r="AA12" s="25">
        <f>IF(Z12="",0,Z12)</f>
        <v>0</v>
      </c>
    </row>
    <row r="13" spans="1:27" ht="12.75">
      <c r="A13" s="17" t="s">
        <v>27</v>
      </c>
      <c r="B13" s="18" t="s">
        <v>65</v>
      </c>
      <c r="C13" s="20"/>
      <c r="D13" s="81">
        <v>0</v>
      </c>
      <c r="E13" s="82">
        <v>0</v>
      </c>
      <c r="F13" s="87">
        <f t="shared" si="7"/>
        <v>0</v>
      </c>
      <c r="G13" s="19" t="e">
        <f t="shared" si="0"/>
        <v>#DIV/0!</v>
      </c>
      <c r="H13" s="21"/>
      <c r="I13" s="81">
        <v>0</v>
      </c>
      <c r="J13" s="82">
        <v>0</v>
      </c>
      <c r="K13" s="87">
        <f t="shared" si="8"/>
        <v>0</v>
      </c>
      <c r="L13" s="19" t="e">
        <f t="shared" si="1"/>
        <v>#DIV/0!</v>
      </c>
      <c r="M13" s="22"/>
      <c r="N13" s="81">
        <v>0</v>
      </c>
      <c r="O13" s="82">
        <v>0</v>
      </c>
      <c r="P13" s="87">
        <f t="shared" si="6"/>
        <v>0</v>
      </c>
      <c r="Q13" s="19" t="e">
        <f t="shared" si="2"/>
        <v>#DIV/0!</v>
      </c>
      <c r="R13" s="22"/>
      <c r="S13" s="81">
        <v>0</v>
      </c>
      <c r="T13" s="82">
        <v>0</v>
      </c>
      <c r="U13" s="83">
        <f t="shared" si="3"/>
        <v>0</v>
      </c>
      <c r="V13" s="19">
        <v>0</v>
      </c>
      <c r="W13" s="19">
        <v>0</v>
      </c>
      <c r="X13" s="19">
        <v>0</v>
      </c>
      <c r="Y13" s="22"/>
      <c r="Z13" s="42">
        <f t="shared" si="4"/>
        <v>0</v>
      </c>
      <c r="AA13" s="25">
        <f t="shared" si="5"/>
        <v>0</v>
      </c>
    </row>
    <row r="14" spans="1:27" ht="12.75">
      <c r="A14" s="17" t="s">
        <v>16</v>
      </c>
      <c r="B14" s="18" t="s">
        <v>65</v>
      </c>
      <c r="C14" s="20"/>
      <c r="D14" s="81">
        <v>0</v>
      </c>
      <c r="E14" s="82">
        <v>1</v>
      </c>
      <c r="F14" s="87">
        <f>IF(ISERROR(G14),0,G14)</f>
        <v>0</v>
      </c>
      <c r="G14" s="19">
        <f>IF(B14="x",(D14*100)/E14,"")</f>
        <v>0</v>
      </c>
      <c r="H14" s="21"/>
      <c r="I14" s="81">
        <v>0</v>
      </c>
      <c r="J14" s="82">
        <v>0</v>
      </c>
      <c r="K14" s="87">
        <f>IF(ISERROR(L14),0,L14)</f>
        <v>0</v>
      </c>
      <c r="L14" s="19" t="e">
        <f t="shared" si="1"/>
        <v>#DIV/0!</v>
      </c>
      <c r="M14" s="22"/>
      <c r="N14" s="81">
        <v>0</v>
      </c>
      <c r="O14" s="82">
        <v>0</v>
      </c>
      <c r="P14" s="87">
        <f t="shared" si="6"/>
        <v>0</v>
      </c>
      <c r="Q14" s="19" t="e">
        <f t="shared" si="2"/>
        <v>#DIV/0!</v>
      </c>
      <c r="R14" s="22"/>
      <c r="S14" s="81">
        <v>1</v>
      </c>
      <c r="T14" s="82">
        <v>0</v>
      </c>
      <c r="U14" s="83">
        <f t="shared" si="3"/>
        <v>-1</v>
      </c>
      <c r="V14" s="19">
        <v>0</v>
      </c>
      <c r="W14" s="19">
        <v>0</v>
      </c>
      <c r="X14" s="19">
        <v>0</v>
      </c>
      <c r="Y14" s="22"/>
      <c r="Z14" s="42">
        <f t="shared" si="4"/>
        <v>0</v>
      </c>
      <c r="AA14" s="25">
        <f t="shared" si="5"/>
        <v>0</v>
      </c>
    </row>
    <row r="15" spans="1:27" ht="12.75">
      <c r="A15" s="17" t="s">
        <v>17</v>
      </c>
      <c r="B15" s="18" t="s">
        <v>65</v>
      </c>
      <c r="C15" s="20"/>
      <c r="D15" s="81">
        <v>0</v>
      </c>
      <c r="E15" s="82">
        <v>0</v>
      </c>
      <c r="F15" s="87">
        <f t="shared" si="7"/>
        <v>0</v>
      </c>
      <c r="G15" s="19" t="e">
        <f t="shared" si="0"/>
        <v>#DIV/0!</v>
      </c>
      <c r="H15" s="21"/>
      <c r="I15" s="81">
        <v>0</v>
      </c>
      <c r="J15" s="82">
        <v>0</v>
      </c>
      <c r="K15" s="87">
        <f t="shared" si="8"/>
        <v>0</v>
      </c>
      <c r="L15" s="19" t="e">
        <f t="shared" si="1"/>
        <v>#DIV/0!</v>
      </c>
      <c r="M15" s="22"/>
      <c r="N15" s="81">
        <v>0</v>
      </c>
      <c r="O15" s="82">
        <v>0</v>
      </c>
      <c r="P15" s="87">
        <f t="shared" si="6"/>
        <v>0</v>
      </c>
      <c r="Q15" s="19" t="e">
        <f t="shared" si="2"/>
        <v>#DIV/0!</v>
      </c>
      <c r="R15" s="22"/>
      <c r="S15" s="81">
        <v>0</v>
      </c>
      <c r="T15" s="82">
        <v>0</v>
      </c>
      <c r="U15" s="83">
        <f t="shared" si="3"/>
        <v>0</v>
      </c>
      <c r="V15" s="19">
        <v>0</v>
      </c>
      <c r="W15" s="19">
        <v>0</v>
      </c>
      <c r="X15" s="19">
        <v>0</v>
      </c>
      <c r="Y15" s="22"/>
      <c r="Z15" s="42">
        <f t="shared" si="4"/>
        <v>0</v>
      </c>
      <c r="AA15" s="25">
        <f t="shared" si="5"/>
        <v>0</v>
      </c>
    </row>
    <row r="16" spans="1:27" ht="12.75">
      <c r="A16" s="17" t="s">
        <v>18</v>
      </c>
      <c r="B16" s="18" t="s">
        <v>65</v>
      </c>
      <c r="C16" s="20"/>
      <c r="D16" s="81">
        <v>3</v>
      </c>
      <c r="E16" s="82">
        <v>9</v>
      </c>
      <c r="F16" s="87">
        <f t="shared" si="7"/>
        <v>33.333333333333336</v>
      </c>
      <c r="G16" s="19">
        <f t="shared" si="0"/>
        <v>33.333333333333336</v>
      </c>
      <c r="H16" s="21"/>
      <c r="I16" s="81">
        <v>1</v>
      </c>
      <c r="J16" s="82">
        <v>4</v>
      </c>
      <c r="K16" s="87">
        <f t="shared" si="8"/>
        <v>25</v>
      </c>
      <c r="L16" s="19">
        <f t="shared" si="1"/>
        <v>25</v>
      </c>
      <c r="M16" s="22"/>
      <c r="N16" s="81">
        <v>1</v>
      </c>
      <c r="O16" s="82">
        <v>4</v>
      </c>
      <c r="P16" s="87">
        <f t="shared" si="6"/>
        <v>25</v>
      </c>
      <c r="Q16" s="19">
        <f t="shared" si="2"/>
        <v>25</v>
      </c>
      <c r="R16" s="22"/>
      <c r="S16" s="81">
        <v>0</v>
      </c>
      <c r="T16" s="82">
        <v>5</v>
      </c>
      <c r="U16" s="83">
        <f t="shared" si="3"/>
        <v>5</v>
      </c>
      <c r="V16" s="19">
        <v>6</v>
      </c>
      <c r="W16" s="19">
        <v>1</v>
      </c>
      <c r="X16" s="19">
        <v>1</v>
      </c>
      <c r="Y16" s="22"/>
      <c r="Z16" s="42">
        <f t="shared" si="4"/>
        <v>10</v>
      </c>
      <c r="AA16" s="25">
        <f t="shared" si="5"/>
        <v>10</v>
      </c>
    </row>
    <row r="17" spans="1:27" ht="12.75">
      <c r="A17" s="17" t="s">
        <v>53</v>
      </c>
      <c r="B17" s="18" t="s">
        <v>65</v>
      </c>
      <c r="C17" s="20"/>
      <c r="D17" s="81">
        <v>0</v>
      </c>
      <c r="E17" s="82">
        <v>1</v>
      </c>
      <c r="F17" s="87">
        <f t="shared" si="7"/>
        <v>0</v>
      </c>
      <c r="G17" s="19">
        <f t="shared" si="0"/>
        <v>0</v>
      </c>
      <c r="H17" s="21"/>
      <c r="I17" s="81">
        <v>0</v>
      </c>
      <c r="J17" s="82">
        <v>0</v>
      </c>
      <c r="K17" s="87">
        <f t="shared" si="8"/>
        <v>0</v>
      </c>
      <c r="L17" s="19" t="e">
        <f t="shared" si="1"/>
        <v>#DIV/0!</v>
      </c>
      <c r="M17" s="22"/>
      <c r="N17" s="81">
        <v>0</v>
      </c>
      <c r="O17" s="82">
        <v>0</v>
      </c>
      <c r="P17" s="87">
        <f t="shared" si="6"/>
        <v>0</v>
      </c>
      <c r="Q17" s="19" t="e">
        <f t="shared" si="2"/>
        <v>#DIV/0!</v>
      </c>
      <c r="R17" s="22"/>
      <c r="S17" s="81">
        <v>1</v>
      </c>
      <c r="T17" s="82">
        <v>0</v>
      </c>
      <c r="U17" s="83">
        <f t="shared" si="3"/>
        <v>-1</v>
      </c>
      <c r="V17" s="19">
        <v>0</v>
      </c>
      <c r="W17" s="19">
        <v>0</v>
      </c>
      <c r="X17" s="19">
        <v>0</v>
      </c>
      <c r="Y17" s="22"/>
      <c r="Z17" s="42">
        <f t="shared" si="4"/>
        <v>0</v>
      </c>
      <c r="AA17" s="25">
        <f t="shared" si="5"/>
        <v>0</v>
      </c>
    </row>
    <row r="18" spans="1:27" ht="12.75">
      <c r="A18" s="17" t="s">
        <v>19</v>
      </c>
      <c r="B18" s="18" t="s">
        <v>65</v>
      </c>
      <c r="C18" s="20"/>
      <c r="D18" s="81">
        <v>4</v>
      </c>
      <c r="E18" s="82">
        <v>7</v>
      </c>
      <c r="F18" s="87">
        <f t="shared" si="7"/>
        <v>57.142857142857146</v>
      </c>
      <c r="G18" s="19">
        <f t="shared" si="0"/>
        <v>57.142857142857146</v>
      </c>
      <c r="H18" s="21"/>
      <c r="I18" s="81">
        <v>0</v>
      </c>
      <c r="J18" s="82">
        <v>1</v>
      </c>
      <c r="K18" s="87">
        <f t="shared" si="8"/>
        <v>0</v>
      </c>
      <c r="L18" s="19">
        <f t="shared" si="1"/>
        <v>0</v>
      </c>
      <c r="M18" s="22"/>
      <c r="N18" s="81">
        <v>0</v>
      </c>
      <c r="O18" s="82">
        <v>0</v>
      </c>
      <c r="P18" s="87">
        <f t="shared" si="6"/>
        <v>0</v>
      </c>
      <c r="Q18" s="19" t="e">
        <f t="shared" si="2"/>
        <v>#DIV/0!</v>
      </c>
      <c r="R18" s="22"/>
      <c r="S18" s="81">
        <v>1</v>
      </c>
      <c r="T18" s="82">
        <v>2</v>
      </c>
      <c r="U18" s="83">
        <f t="shared" si="3"/>
        <v>1</v>
      </c>
      <c r="V18" s="19">
        <v>5</v>
      </c>
      <c r="W18" s="19">
        <v>0</v>
      </c>
      <c r="X18" s="19">
        <v>1</v>
      </c>
      <c r="Y18" s="22"/>
      <c r="Z18" s="42">
        <f t="shared" si="4"/>
        <v>8</v>
      </c>
      <c r="AA18" s="25">
        <f t="shared" si="5"/>
        <v>8</v>
      </c>
    </row>
    <row r="19" spans="1:27" ht="13.5" thickBot="1">
      <c r="A19" s="53" t="s">
        <v>20</v>
      </c>
      <c r="B19" s="54"/>
      <c r="C19" s="55"/>
      <c r="D19" s="84"/>
      <c r="E19" s="85"/>
      <c r="F19" s="88">
        <f t="shared" si="7"/>
      </c>
      <c r="G19" s="56">
        <f t="shared" si="0"/>
      </c>
      <c r="H19" s="57"/>
      <c r="I19" s="84"/>
      <c r="J19" s="85"/>
      <c r="K19" s="88">
        <f t="shared" si="8"/>
      </c>
      <c r="L19" s="56">
        <f t="shared" si="1"/>
      </c>
      <c r="M19" s="58"/>
      <c r="N19" s="84"/>
      <c r="O19" s="85"/>
      <c r="P19" s="88">
        <f t="shared" si="6"/>
      </c>
      <c r="Q19" s="56">
        <f t="shared" si="2"/>
      </c>
      <c r="R19" s="58"/>
      <c r="S19" s="84"/>
      <c r="T19" s="85"/>
      <c r="U19" s="96">
        <f t="shared" si="3"/>
      </c>
      <c r="V19" s="56"/>
      <c r="W19" s="56"/>
      <c r="X19" s="56"/>
      <c r="Y19" s="58"/>
      <c r="Z19" s="59">
        <f t="shared" si="4"/>
      </c>
      <c r="AA19" s="25">
        <f t="shared" si="5"/>
        <v>0</v>
      </c>
    </row>
    <row r="20" spans="1:26" ht="12.75">
      <c r="A20" s="23"/>
      <c r="B20" s="24" t="s">
        <v>4</v>
      </c>
      <c r="C20" s="23"/>
      <c r="D20" s="135">
        <f>SUM(D7:D19)</f>
        <v>24</v>
      </c>
      <c r="E20" s="135">
        <f>SUM(E7:E19)</f>
        <v>57</v>
      </c>
      <c r="F20" s="136">
        <f>IF(E20&gt;0,D20*100/E20,0)</f>
        <v>42.10526315789474</v>
      </c>
      <c r="G20" s="23"/>
      <c r="H20" s="9"/>
      <c r="I20" s="135">
        <f>SUM(I7:I19)</f>
        <v>20</v>
      </c>
      <c r="J20" s="135">
        <f>SUM(J7:J19)</f>
        <v>31</v>
      </c>
      <c r="K20" s="136">
        <f>IF(J20&gt;0,I20*100/J20,0)</f>
        <v>64.51612903225806</v>
      </c>
      <c r="L20" s="23"/>
      <c r="M20" s="16"/>
      <c r="N20" s="135">
        <f>SUM(N7:N19)</f>
        <v>2</v>
      </c>
      <c r="O20" s="135">
        <f>SUM(O7:O19)</f>
        <v>9</v>
      </c>
      <c r="P20" s="136">
        <f>IF(O20&gt;0,N20*100/O20,0)</f>
        <v>22.22222222222222</v>
      </c>
      <c r="Q20" s="23"/>
      <c r="R20" s="16"/>
      <c r="S20" s="40">
        <f aca="true" t="shared" si="9" ref="S20:X20">SUM(S7:S19)</f>
        <v>10</v>
      </c>
      <c r="T20" s="40">
        <f t="shared" si="9"/>
        <v>25</v>
      </c>
      <c r="U20" s="40">
        <f t="shared" si="9"/>
        <v>15</v>
      </c>
      <c r="V20" s="40">
        <f t="shared" si="9"/>
        <v>31</v>
      </c>
      <c r="W20" s="40">
        <f t="shared" si="9"/>
        <v>1</v>
      </c>
      <c r="X20" s="40">
        <f t="shared" si="9"/>
        <v>3</v>
      </c>
      <c r="Y20" s="41"/>
      <c r="Z20" s="44">
        <f>SUM(Z7:Z19)</f>
        <v>74</v>
      </c>
    </row>
    <row r="21" spans="1:27" ht="12.75" customHeight="1">
      <c r="A21" s="9"/>
      <c r="B21" s="9"/>
      <c r="C21" s="9"/>
      <c r="D21" s="9"/>
      <c r="E21" s="9"/>
      <c r="F21" s="130"/>
      <c r="G21" s="9"/>
      <c r="H21" s="9"/>
      <c r="I21" s="9"/>
      <c r="J21" s="9"/>
      <c r="K21" s="10"/>
      <c r="L21" s="9"/>
      <c r="M21" s="8"/>
      <c r="N21" s="8"/>
      <c r="O21" s="9"/>
      <c r="P21" s="10"/>
      <c r="Q21" s="9"/>
      <c r="R21" s="8"/>
      <c r="S21" s="9"/>
      <c r="T21" s="9"/>
      <c r="U21" s="9"/>
      <c r="V21" s="9"/>
      <c r="W21" s="9"/>
      <c r="X21" s="9"/>
      <c r="Y21" s="8"/>
      <c r="Z21" s="10"/>
      <c r="AA21" s="9"/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selection activeCell="X19" sqref="X19"/>
    </sheetView>
  </sheetViews>
  <sheetFormatPr defaultColWidth="8.8515625" defaultRowHeight="12.75"/>
  <cols>
    <col min="1" max="1" width="22.8515625" style="6" customWidth="1"/>
    <col min="2" max="2" width="4.7109375" style="6" customWidth="1"/>
    <col min="3" max="3" width="2.7109375" style="6" customWidth="1"/>
    <col min="4" max="5" width="4.7109375" style="6" customWidth="1"/>
    <col min="6" max="6" width="4.7109375" style="2" customWidth="1"/>
    <col min="7" max="7" width="4.7109375" style="6" hidden="1" customWidth="1"/>
    <col min="8" max="8" width="2.7109375" style="6" customWidth="1"/>
    <col min="9" max="10" width="4.7109375" style="6" customWidth="1"/>
    <col min="11" max="11" width="4.7109375" style="2" customWidth="1"/>
    <col min="12" max="12" width="4.7109375" style="6" hidden="1" customWidth="1"/>
    <col min="13" max="13" width="2.7109375" style="7" customWidth="1"/>
    <col min="14" max="14" width="4.7109375" style="7" customWidth="1"/>
    <col min="15" max="15" width="4.7109375" style="6" customWidth="1"/>
    <col min="16" max="16" width="4.7109375" style="2" customWidth="1"/>
    <col min="17" max="17" width="4.7109375" style="6" hidden="1" customWidth="1"/>
    <col min="18" max="18" width="2.7109375" style="7" customWidth="1"/>
    <col min="19" max="24" width="4.7109375" style="6" customWidth="1"/>
    <col min="25" max="25" width="2.7109375" style="7" customWidth="1"/>
    <col min="26" max="26" width="7.8515625" style="2" customWidth="1"/>
    <col min="27" max="27" width="4.28125" style="6" hidden="1" customWidth="1"/>
    <col min="28" max="16384" width="8.8515625" style="6" customWidth="1"/>
  </cols>
  <sheetData>
    <row r="1" spans="1:28" ht="14.25" customHeight="1" thickBot="1">
      <c r="A1" s="139" t="s">
        <v>56</v>
      </c>
      <c r="B1" s="143">
        <v>41766</v>
      </c>
      <c r="C1" s="143"/>
      <c r="D1" s="143"/>
      <c r="E1" s="143"/>
      <c r="F1" s="63"/>
      <c r="G1" s="64"/>
      <c r="H1" s="64"/>
      <c r="I1" s="65"/>
      <c r="J1" s="65"/>
      <c r="K1" s="66"/>
      <c r="L1" s="65"/>
      <c r="M1" s="65"/>
      <c r="N1" s="65"/>
      <c r="O1" s="65"/>
      <c r="P1" s="66"/>
      <c r="Q1" s="65"/>
      <c r="R1" s="65"/>
      <c r="S1" s="65"/>
      <c r="T1" s="65"/>
      <c r="U1" s="65"/>
      <c r="V1" s="65"/>
      <c r="W1" s="65"/>
      <c r="X1" s="65"/>
      <c r="Y1" s="65"/>
      <c r="Z1" s="60"/>
      <c r="AA1" s="7"/>
      <c r="AB1" s="7"/>
    </row>
    <row r="2" spans="1:27" s="13" customFormat="1" ht="26.25" customHeight="1">
      <c r="A2" s="46" t="s">
        <v>55</v>
      </c>
      <c r="B2" s="46"/>
      <c r="C2" s="46"/>
      <c r="D2" s="46" t="s">
        <v>54</v>
      </c>
      <c r="E2" s="46"/>
      <c r="F2" s="47"/>
      <c r="G2" s="48"/>
      <c r="H2" s="48"/>
      <c r="I2" s="48"/>
      <c r="J2" s="48"/>
      <c r="K2" s="49"/>
      <c r="L2" s="50"/>
      <c r="M2" s="50"/>
      <c r="N2" s="51" t="s">
        <v>113</v>
      </c>
      <c r="O2" s="48"/>
      <c r="P2" s="49"/>
      <c r="Q2" s="50"/>
      <c r="R2" s="51"/>
      <c r="S2" s="50"/>
      <c r="T2" s="50"/>
      <c r="U2" s="50"/>
      <c r="V2" s="52" t="s">
        <v>107</v>
      </c>
      <c r="W2" s="52"/>
      <c r="X2" s="52"/>
      <c r="Y2" s="52"/>
      <c r="Z2" s="142">
        <v>3</v>
      </c>
      <c r="AA2" s="12"/>
    </row>
    <row r="3" spans="1:27" s="13" customFormat="1" ht="19.5" customHeight="1" thickBot="1">
      <c r="A3" s="97" t="s">
        <v>1</v>
      </c>
      <c r="B3" s="129" t="s">
        <v>114</v>
      </c>
      <c r="C3" s="98"/>
      <c r="D3" s="98"/>
      <c r="E3" s="98"/>
      <c r="F3" s="99"/>
      <c r="G3" s="100"/>
      <c r="H3" s="101"/>
      <c r="I3" s="101"/>
      <c r="J3" s="101"/>
      <c r="K3" s="102"/>
      <c r="L3" s="101"/>
      <c r="M3" s="101"/>
      <c r="N3" s="101"/>
      <c r="O3" s="101"/>
      <c r="P3" s="102"/>
      <c r="Q3" s="101"/>
      <c r="R3" s="101"/>
      <c r="S3" s="101"/>
      <c r="T3" s="101"/>
      <c r="U3" s="101"/>
      <c r="V3" s="101"/>
      <c r="W3" s="101"/>
      <c r="X3" s="101"/>
      <c r="Y3" s="101"/>
      <c r="Z3" s="103"/>
      <c r="AA3" s="12"/>
    </row>
    <row r="4" spans="1:27" ht="14.25" customHeight="1">
      <c r="A4" s="61"/>
      <c r="B4" s="61"/>
      <c r="C4" s="61"/>
      <c r="D4" s="61"/>
      <c r="E4" s="61"/>
      <c r="F4" s="43"/>
      <c r="G4" s="61"/>
      <c r="H4" s="61"/>
      <c r="I4" s="61"/>
      <c r="J4" s="61"/>
      <c r="K4" s="43"/>
      <c r="L4" s="61"/>
      <c r="M4" s="61"/>
      <c r="N4" s="61"/>
      <c r="O4" s="61"/>
      <c r="P4" s="43"/>
      <c r="Q4" s="61"/>
      <c r="R4" s="61"/>
      <c r="S4" s="61"/>
      <c r="T4" s="61"/>
      <c r="U4" s="61"/>
      <c r="V4" s="61"/>
      <c r="W4" s="61"/>
      <c r="X4" s="61"/>
      <c r="Y4" s="61"/>
      <c r="Z4" s="43"/>
      <c r="AA4" s="12"/>
    </row>
    <row r="5" spans="1:27" ht="12.75">
      <c r="A5" s="7"/>
      <c r="B5" s="7"/>
      <c r="C5" s="7"/>
      <c r="D5" s="1" t="s">
        <v>40</v>
      </c>
      <c r="E5" s="1"/>
      <c r="F5" s="3"/>
      <c r="G5" s="1"/>
      <c r="H5" s="7"/>
      <c r="I5" s="1" t="s">
        <v>42</v>
      </c>
      <c r="J5" s="1"/>
      <c r="K5" s="3"/>
      <c r="L5" s="1"/>
      <c r="M5" s="11"/>
      <c r="N5" s="1" t="s">
        <v>41</v>
      </c>
      <c r="O5" s="1"/>
      <c r="P5" s="3"/>
      <c r="Q5" s="1"/>
      <c r="R5" s="11"/>
      <c r="S5" s="11"/>
      <c r="T5" s="11"/>
      <c r="U5" s="11"/>
      <c r="V5" s="11"/>
      <c r="W5" s="11"/>
      <c r="X5" s="11"/>
      <c r="Y5" s="11"/>
      <c r="Z5" s="11"/>
      <c r="AA5" s="12"/>
    </row>
    <row r="6" spans="1:27" s="110" customFormat="1" ht="24.75" customHeight="1" thickBot="1">
      <c r="A6" s="108"/>
      <c r="B6" s="111" t="s">
        <v>44</v>
      </c>
      <c r="C6" s="111"/>
      <c r="D6" s="111" t="s">
        <v>29</v>
      </c>
      <c r="E6" s="111" t="s">
        <v>5</v>
      </c>
      <c r="F6" s="107" t="s">
        <v>0</v>
      </c>
      <c r="G6" s="111"/>
      <c r="H6" s="109"/>
      <c r="I6" s="111" t="s">
        <v>29</v>
      </c>
      <c r="J6" s="111" t="s">
        <v>5</v>
      </c>
      <c r="K6" s="107" t="s">
        <v>0</v>
      </c>
      <c r="L6" s="111"/>
      <c r="M6" s="111"/>
      <c r="N6" s="111" t="s">
        <v>29</v>
      </c>
      <c r="O6" s="111" t="s">
        <v>5</v>
      </c>
      <c r="P6" s="107" t="s">
        <v>0</v>
      </c>
      <c r="Q6" s="111"/>
      <c r="R6" s="111"/>
      <c r="S6" s="107" t="s">
        <v>30</v>
      </c>
      <c r="T6" s="107" t="s">
        <v>43</v>
      </c>
      <c r="U6" s="107" t="s">
        <v>32</v>
      </c>
      <c r="V6" s="107" t="s">
        <v>33</v>
      </c>
      <c r="W6" s="107" t="s">
        <v>34</v>
      </c>
      <c r="X6" s="107" t="s">
        <v>35</v>
      </c>
      <c r="Y6" s="107"/>
      <c r="Z6" s="107" t="s">
        <v>2</v>
      </c>
      <c r="AA6" s="109"/>
    </row>
    <row r="7" spans="1:27" ht="12.75">
      <c r="A7" s="67" t="s">
        <v>13</v>
      </c>
      <c r="B7" s="68" t="s">
        <v>65</v>
      </c>
      <c r="C7" s="69"/>
      <c r="D7" s="70">
        <v>1</v>
      </c>
      <c r="E7" s="70">
        <v>2</v>
      </c>
      <c r="F7" s="71">
        <f>IF(ISERROR(G7),0,G7)</f>
        <v>50</v>
      </c>
      <c r="G7" s="70">
        <f>IF(B7="x",(D7*100)/E7,"")</f>
        <v>50</v>
      </c>
      <c r="H7" s="69"/>
      <c r="I7" s="78">
        <v>0</v>
      </c>
      <c r="J7" s="79">
        <v>0</v>
      </c>
      <c r="K7" s="86">
        <f>IF(ISERROR(L7),0,L7)</f>
        <v>0</v>
      </c>
      <c r="L7" s="70" t="e">
        <f>IF(B7="x",(I7*100)/J7,"")</f>
        <v>#DIV/0!</v>
      </c>
      <c r="M7" s="69"/>
      <c r="N7" s="78">
        <v>0</v>
      </c>
      <c r="O7" s="79">
        <v>1</v>
      </c>
      <c r="P7" s="86">
        <f>IF(ISERROR(Q7),0,Q7)</f>
        <v>0</v>
      </c>
      <c r="Q7" s="70">
        <f>IF(B7="x",(N7*100)/O7,"")</f>
        <v>0</v>
      </c>
      <c r="R7" s="69"/>
      <c r="S7" s="78">
        <v>1</v>
      </c>
      <c r="T7" s="79">
        <v>1</v>
      </c>
      <c r="U7" s="80">
        <f>IF(S7&lt;&gt;"",T7-S7,"")</f>
        <v>0</v>
      </c>
      <c r="V7" s="70">
        <v>2</v>
      </c>
      <c r="W7" s="70">
        <v>0</v>
      </c>
      <c r="X7" s="70">
        <v>0</v>
      </c>
      <c r="Y7" s="69"/>
      <c r="Z7" s="72">
        <f>IF(B7="x",(D7*2)+I7+(N7*3),"")</f>
        <v>2</v>
      </c>
      <c r="AA7" s="25">
        <f>IF(Z7="",0,Z7)</f>
        <v>2</v>
      </c>
    </row>
    <row r="8" spans="1:27" ht="12.75">
      <c r="A8" s="17" t="s">
        <v>28</v>
      </c>
      <c r="B8" s="18" t="s">
        <v>65</v>
      </c>
      <c r="C8" s="20"/>
      <c r="D8" s="81">
        <v>4</v>
      </c>
      <c r="E8" s="82">
        <v>8</v>
      </c>
      <c r="F8" s="87">
        <f>IF(ISERROR(G8),0,G8)</f>
        <v>50</v>
      </c>
      <c r="G8" s="19">
        <f aca="true" t="shared" si="0" ref="G8:G19">IF(B8="x",(D8*100)/E8,"")</f>
        <v>50</v>
      </c>
      <c r="H8" s="21"/>
      <c r="I8" s="81">
        <v>0</v>
      </c>
      <c r="J8" s="82">
        <v>0</v>
      </c>
      <c r="K8" s="87">
        <f>IF(ISERROR(L8),0,L8)</f>
        <v>0</v>
      </c>
      <c r="L8" s="19" t="e">
        <f aca="true" t="shared" si="1" ref="L8:L19">IF(B8="x",(I8*100)/J8,"")</f>
        <v>#DIV/0!</v>
      </c>
      <c r="M8" s="22"/>
      <c r="N8" s="81">
        <v>0</v>
      </c>
      <c r="O8" s="82">
        <v>1</v>
      </c>
      <c r="P8" s="87">
        <f>IF(ISERROR(Q8),0,Q8)</f>
        <v>0</v>
      </c>
      <c r="Q8" s="19">
        <f aca="true" t="shared" si="2" ref="Q8:Q19">IF(B8="x",(N8*100)/O8,"")</f>
        <v>0</v>
      </c>
      <c r="R8" s="22"/>
      <c r="S8" s="81">
        <v>5</v>
      </c>
      <c r="T8" s="82">
        <v>3</v>
      </c>
      <c r="U8" s="83">
        <f aca="true" t="shared" si="3" ref="U8:U19">IF(S8&lt;&gt;"",T8-S8,"")</f>
        <v>-2</v>
      </c>
      <c r="V8" s="19">
        <v>6</v>
      </c>
      <c r="W8" s="19">
        <v>0</v>
      </c>
      <c r="X8" s="19">
        <v>0</v>
      </c>
      <c r="Y8" s="22"/>
      <c r="Z8" s="42">
        <f aca="true" t="shared" si="4" ref="Z8:Z19">IF(B8="x",(D8*2)+I8+(N8*3),"")</f>
        <v>8</v>
      </c>
      <c r="AA8" s="25">
        <f aca="true" t="shared" si="5" ref="AA8:AA19">IF(Z8="",0,Z8)</f>
        <v>8</v>
      </c>
    </row>
    <row r="9" spans="1:27" ht="12.75">
      <c r="A9" s="17" t="s">
        <v>14</v>
      </c>
      <c r="B9" s="18" t="s">
        <v>65</v>
      </c>
      <c r="C9" s="20"/>
      <c r="D9" s="81">
        <v>1</v>
      </c>
      <c r="E9" s="82">
        <v>1</v>
      </c>
      <c r="F9" s="87">
        <f>IF(ISERROR(G9),0,G9)</f>
        <v>100</v>
      </c>
      <c r="G9" s="19">
        <f t="shared" si="0"/>
        <v>100</v>
      </c>
      <c r="H9" s="21"/>
      <c r="I9" s="81">
        <v>0</v>
      </c>
      <c r="J9" s="82">
        <v>0</v>
      </c>
      <c r="K9" s="87">
        <f>IF(ISERROR(L9),0,L9)</f>
        <v>0</v>
      </c>
      <c r="L9" s="19" t="e">
        <f t="shared" si="1"/>
        <v>#DIV/0!</v>
      </c>
      <c r="M9" s="22"/>
      <c r="N9" s="81">
        <v>0</v>
      </c>
      <c r="O9" s="82">
        <v>0</v>
      </c>
      <c r="P9" s="87">
        <f>IF(ISERROR(Q9),0,Q9)</f>
        <v>0</v>
      </c>
      <c r="Q9" s="19" t="e">
        <f t="shared" si="2"/>
        <v>#DIV/0!</v>
      </c>
      <c r="R9" s="22"/>
      <c r="S9" s="81">
        <v>0</v>
      </c>
      <c r="T9" s="82">
        <v>0</v>
      </c>
      <c r="U9" s="83">
        <f t="shared" si="3"/>
        <v>0</v>
      </c>
      <c r="V9" s="19">
        <v>1</v>
      </c>
      <c r="W9" s="19">
        <v>0</v>
      </c>
      <c r="X9" s="19">
        <v>0</v>
      </c>
      <c r="Y9" s="22"/>
      <c r="Z9" s="42">
        <f t="shared" si="4"/>
        <v>2</v>
      </c>
      <c r="AA9" s="25">
        <f t="shared" si="5"/>
        <v>2</v>
      </c>
    </row>
    <row r="10" spans="1:27" ht="12.75">
      <c r="A10" s="17" t="s">
        <v>15</v>
      </c>
      <c r="B10" s="18" t="s">
        <v>65</v>
      </c>
      <c r="C10" s="20"/>
      <c r="D10" s="81">
        <v>4</v>
      </c>
      <c r="E10" s="82">
        <v>13</v>
      </c>
      <c r="F10" s="87">
        <f>IF(ISERROR(G10),0,G10)</f>
        <v>30.76923076923077</v>
      </c>
      <c r="G10" s="19">
        <f>IF(B10="x",(D10*100)/E10,"")</f>
        <v>30.76923076923077</v>
      </c>
      <c r="H10" s="21"/>
      <c r="I10" s="81">
        <v>3</v>
      </c>
      <c r="J10" s="82">
        <v>6</v>
      </c>
      <c r="K10" s="87">
        <f>IF(ISERROR(L10),0,L10)</f>
        <v>50</v>
      </c>
      <c r="L10" s="19">
        <f t="shared" si="1"/>
        <v>50</v>
      </c>
      <c r="M10" s="22"/>
      <c r="N10" s="81">
        <v>1</v>
      </c>
      <c r="O10" s="82">
        <v>3</v>
      </c>
      <c r="P10" s="87">
        <f aca="true" t="shared" si="6" ref="P10:P19">IF(ISERROR(Q10),0,Q10)</f>
        <v>33.333333333333336</v>
      </c>
      <c r="Q10" s="19">
        <f t="shared" si="2"/>
        <v>33.333333333333336</v>
      </c>
      <c r="R10" s="22"/>
      <c r="S10" s="81">
        <v>8</v>
      </c>
      <c r="T10" s="82">
        <v>6</v>
      </c>
      <c r="U10" s="83">
        <f t="shared" si="3"/>
        <v>-2</v>
      </c>
      <c r="V10" s="19">
        <v>10</v>
      </c>
      <c r="W10" s="19">
        <v>1</v>
      </c>
      <c r="X10" s="19">
        <v>1</v>
      </c>
      <c r="Y10" s="22"/>
      <c r="Z10" s="42">
        <f t="shared" si="4"/>
        <v>14</v>
      </c>
      <c r="AA10" s="25">
        <f t="shared" si="5"/>
        <v>14</v>
      </c>
    </row>
    <row r="11" spans="1:27" ht="12.75">
      <c r="A11" s="17" t="s">
        <v>52</v>
      </c>
      <c r="B11" s="18" t="s">
        <v>65</v>
      </c>
      <c r="C11" s="20"/>
      <c r="D11" s="81">
        <v>0</v>
      </c>
      <c r="E11" s="82">
        <v>1</v>
      </c>
      <c r="F11" s="87">
        <f aca="true" t="shared" si="7" ref="F11:F19">IF(ISERROR(G11),0,G11)</f>
        <v>0</v>
      </c>
      <c r="G11" s="19">
        <f t="shared" si="0"/>
        <v>0</v>
      </c>
      <c r="H11" s="21"/>
      <c r="I11" s="81">
        <v>0</v>
      </c>
      <c r="J11" s="82">
        <v>0</v>
      </c>
      <c r="K11" s="87">
        <f aca="true" t="shared" si="8" ref="K11:K19">IF(ISERROR(L11),0,L11)</f>
        <v>0</v>
      </c>
      <c r="L11" s="19" t="e">
        <f t="shared" si="1"/>
        <v>#DIV/0!</v>
      </c>
      <c r="M11" s="22"/>
      <c r="N11" s="81">
        <v>0</v>
      </c>
      <c r="O11" s="82">
        <v>0</v>
      </c>
      <c r="P11" s="87">
        <f t="shared" si="6"/>
        <v>0</v>
      </c>
      <c r="Q11" s="19" t="e">
        <f t="shared" si="2"/>
        <v>#DIV/0!</v>
      </c>
      <c r="R11" s="22"/>
      <c r="S11" s="81">
        <v>0</v>
      </c>
      <c r="T11" s="82">
        <v>0</v>
      </c>
      <c r="U11" s="83">
        <f t="shared" si="3"/>
        <v>0</v>
      </c>
      <c r="V11" s="19">
        <v>2</v>
      </c>
      <c r="W11" s="19">
        <v>0</v>
      </c>
      <c r="X11" s="19">
        <v>0</v>
      </c>
      <c r="Y11" s="22"/>
      <c r="Z11" s="42">
        <f t="shared" si="4"/>
        <v>0</v>
      </c>
      <c r="AA11" s="25">
        <f t="shared" si="5"/>
        <v>0</v>
      </c>
    </row>
    <row r="12" spans="1:27" ht="12.75" hidden="1">
      <c r="A12" s="17" t="s">
        <v>21</v>
      </c>
      <c r="B12" s="18"/>
      <c r="C12" s="20"/>
      <c r="D12" s="81">
        <v>0</v>
      </c>
      <c r="E12" s="82">
        <v>0</v>
      </c>
      <c r="F12" s="87">
        <f>IF(ISERROR(G12),0,G12)</f>
      </c>
      <c r="G12" s="19">
        <f>IF(B12="x",(D12*100)/E12,"")</f>
      </c>
      <c r="H12" s="21"/>
      <c r="I12" s="81">
        <v>0</v>
      </c>
      <c r="J12" s="82">
        <v>0</v>
      </c>
      <c r="K12" s="87">
        <f>IF(ISERROR(L12),0,L12)</f>
      </c>
      <c r="L12" s="19">
        <f>IF(B12="x",(I12*100)/J12,"")</f>
      </c>
      <c r="M12" s="22"/>
      <c r="N12" s="81"/>
      <c r="O12" s="82"/>
      <c r="P12" s="87">
        <f>IF(ISERROR(Q12),0,Q12)</f>
      </c>
      <c r="Q12" s="19">
        <f>IF(B12="x",(N12*100)/O12,"")</f>
      </c>
      <c r="R12" s="22"/>
      <c r="S12" s="81"/>
      <c r="T12" s="82"/>
      <c r="U12" s="83">
        <f>IF(S12&lt;&gt;"",T12-S12,"")</f>
      </c>
      <c r="V12" s="19"/>
      <c r="W12" s="19"/>
      <c r="X12" s="19"/>
      <c r="Y12" s="22"/>
      <c r="Z12" s="42">
        <f>IF(B12="x",(D12*2)+I12+(N12*3),"")</f>
      </c>
      <c r="AA12" s="25">
        <f>IF(Z12="",0,Z12)</f>
        <v>0</v>
      </c>
    </row>
    <row r="13" spans="1:27" ht="12.75">
      <c r="A13" s="17" t="s">
        <v>27</v>
      </c>
      <c r="B13" s="18" t="s">
        <v>65</v>
      </c>
      <c r="C13" s="20"/>
      <c r="D13" s="81">
        <v>0</v>
      </c>
      <c r="E13" s="82">
        <v>1</v>
      </c>
      <c r="F13" s="87">
        <f t="shared" si="7"/>
        <v>0</v>
      </c>
      <c r="G13" s="19">
        <f t="shared" si="0"/>
        <v>0</v>
      </c>
      <c r="H13" s="21"/>
      <c r="I13" s="81">
        <v>0</v>
      </c>
      <c r="J13" s="82">
        <v>0</v>
      </c>
      <c r="K13" s="87">
        <f t="shared" si="8"/>
        <v>0</v>
      </c>
      <c r="L13" s="19" t="e">
        <f t="shared" si="1"/>
        <v>#DIV/0!</v>
      </c>
      <c r="M13" s="22"/>
      <c r="N13" s="81">
        <v>0</v>
      </c>
      <c r="O13" s="82">
        <v>0</v>
      </c>
      <c r="P13" s="87">
        <f t="shared" si="6"/>
        <v>0</v>
      </c>
      <c r="Q13" s="19" t="e">
        <f t="shared" si="2"/>
        <v>#DIV/0!</v>
      </c>
      <c r="R13" s="22"/>
      <c r="S13" s="81">
        <v>1</v>
      </c>
      <c r="T13" s="82">
        <v>2</v>
      </c>
      <c r="U13" s="83">
        <f t="shared" si="3"/>
        <v>1</v>
      </c>
      <c r="V13" s="19">
        <v>2</v>
      </c>
      <c r="W13" s="19">
        <v>0</v>
      </c>
      <c r="X13" s="19">
        <v>0</v>
      </c>
      <c r="Y13" s="22"/>
      <c r="Z13" s="42">
        <f t="shared" si="4"/>
        <v>0</v>
      </c>
      <c r="AA13" s="25">
        <f t="shared" si="5"/>
        <v>0</v>
      </c>
    </row>
    <row r="14" spans="1:27" ht="12.75">
      <c r="A14" s="17" t="s">
        <v>16</v>
      </c>
      <c r="B14" s="18" t="s">
        <v>65</v>
      </c>
      <c r="C14" s="20"/>
      <c r="D14" s="81">
        <v>0</v>
      </c>
      <c r="E14" s="82">
        <v>2</v>
      </c>
      <c r="F14" s="87">
        <f>IF(ISERROR(G14),0,G14)</f>
        <v>0</v>
      </c>
      <c r="G14" s="19">
        <f>IF(B14="x",(D14*100)/E14,"")</f>
        <v>0</v>
      </c>
      <c r="H14" s="21"/>
      <c r="I14" s="81">
        <v>0</v>
      </c>
      <c r="J14" s="82">
        <v>0</v>
      </c>
      <c r="K14" s="87">
        <f>IF(ISERROR(L14),0,L14)</f>
        <v>0</v>
      </c>
      <c r="L14" s="19" t="e">
        <f t="shared" si="1"/>
        <v>#DIV/0!</v>
      </c>
      <c r="M14" s="22"/>
      <c r="N14" s="81">
        <v>0</v>
      </c>
      <c r="O14" s="82">
        <v>0</v>
      </c>
      <c r="P14" s="87">
        <f t="shared" si="6"/>
        <v>0</v>
      </c>
      <c r="Q14" s="19" t="e">
        <f t="shared" si="2"/>
        <v>#DIV/0!</v>
      </c>
      <c r="R14" s="22"/>
      <c r="S14" s="81">
        <v>0</v>
      </c>
      <c r="T14" s="82">
        <v>0</v>
      </c>
      <c r="U14" s="83">
        <f t="shared" si="3"/>
        <v>0</v>
      </c>
      <c r="V14" s="19">
        <v>0</v>
      </c>
      <c r="W14" s="19">
        <v>1</v>
      </c>
      <c r="X14" s="19">
        <v>0</v>
      </c>
      <c r="Y14" s="22"/>
      <c r="Z14" s="42">
        <f t="shared" si="4"/>
        <v>0</v>
      </c>
      <c r="AA14" s="25">
        <f t="shared" si="5"/>
        <v>0</v>
      </c>
    </row>
    <row r="15" spans="1:27" ht="12.75">
      <c r="A15" s="17" t="s">
        <v>17</v>
      </c>
      <c r="B15" s="18" t="s">
        <v>65</v>
      </c>
      <c r="C15" s="20"/>
      <c r="D15" s="81">
        <v>0</v>
      </c>
      <c r="E15" s="82">
        <v>0</v>
      </c>
      <c r="F15" s="87">
        <f t="shared" si="7"/>
        <v>0</v>
      </c>
      <c r="G15" s="19" t="e">
        <f t="shared" si="0"/>
        <v>#DIV/0!</v>
      </c>
      <c r="H15" s="21"/>
      <c r="I15" s="81">
        <v>0</v>
      </c>
      <c r="J15" s="82">
        <v>0</v>
      </c>
      <c r="K15" s="87">
        <f t="shared" si="8"/>
        <v>0</v>
      </c>
      <c r="L15" s="19" t="e">
        <f t="shared" si="1"/>
        <v>#DIV/0!</v>
      </c>
      <c r="M15" s="22"/>
      <c r="N15" s="81">
        <v>0</v>
      </c>
      <c r="O15" s="82">
        <v>0</v>
      </c>
      <c r="P15" s="87">
        <f t="shared" si="6"/>
        <v>0</v>
      </c>
      <c r="Q15" s="19" t="e">
        <f t="shared" si="2"/>
        <v>#DIV/0!</v>
      </c>
      <c r="R15" s="22"/>
      <c r="S15" s="81">
        <v>2</v>
      </c>
      <c r="T15" s="82">
        <v>0</v>
      </c>
      <c r="U15" s="83">
        <f t="shared" si="3"/>
        <v>-2</v>
      </c>
      <c r="V15" s="19">
        <v>1</v>
      </c>
      <c r="W15" s="19">
        <v>0</v>
      </c>
      <c r="X15" s="19">
        <v>0</v>
      </c>
      <c r="Y15" s="22"/>
      <c r="Z15" s="42">
        <f t="shared" si="4"/>
        <v>0</v>
      </c>
      <c r="AA15" s="25">
        <f t="shared" si="5"/>
        <v>0</v>
      </c>
    </row>
    <row r="16" spans="1:27" ht="12.75">
      <c r="A16" s="17" t="s">
        <v>18</v>
      </c>
      <c r="B16" s="18" t="s">
        <v>65</v>
      </c>
      <c r="C16" s="20"/>
      <c r="D16" s="81">
        <v>5</v>
      </c>
      <c r="E16" s="82">
        <v>16</v>
      </c>
      <c r="F16" s="87">
        <f t="shared" si="7"/>
        <v>31.25</v>
      </c>
      <c r="G16" s="19">
        <f t="shared" si="0"/>
        <v>31.25</v>
      </c>
      <c r="H16" s="21"/>
      <c r="I16" s="81">
        <v>1</v>
      </c>
      <c r="J16" s="82">
        <v>4</v>
      </c>
      <c r="K16" s="87">
        <f t="shared" si="8"/>
        <v>25</v>
      </c>
      <c r="L16" s="19">
        <f t="shared" si="1"/>
        <v>25</v>
      </c>
      <c r="M16" s="22"/>
      <c r="N16" s="81">
        <v>0</v>
      </c>
      <c r="O16" s="82">
        <v>3</v>
      </c>
      <c r="P16" s="87">
        <f t="shared" si="6"/>
        <v>0</v>
      </c>
      <c r="Q16" s="19">
        <f t="shared" si="2"/>
        <v>0</v>
      </c>
      <c r="R16" s="22"/>
      <c r="S16" s="81">
        <v>2</v>
      </c>
      <c r="T16" s="82">
        <v>4</v>
      </c>
      <c r="U16" s="83">
        <f t="shared" si="3"/>
        <v>2</v>
      </c>
      <c r="V16" s="19">
        <v>6</v>
      </c>
      <c r="W16" s="19">
        <v>1</v>
      </c>
      <c r="X16" s="19">
        <v>0</v>
      </c>
      <c r="Y16" s="22"/>
      <c r="Z16" s="42">
        <f t="shared" si="4"/>
        <v>11</v>
      </c>
      <c r="AA16" s="25">
        <f t="shared" si="5"/>
        <v>11</v>
      </c>
    </row>
    <row r="17" spans="1:27" ht="12.75">
      <c r="A17" s="17" t="s">
        <v>53</v>
      </c>
      <c r="B17" s="18" t="s">
        <v>65</v>
      </c>
      <c r="C17" s="20"/>
      <c r="D17" s="81">
        <v>1</v>
      </c>
      <c r="E17" s="82">
        <v>2</v>
      </c>
      <c r="F17" s="87">
        <f t="shared" si="7"/>
        <v>50</v>
      </c>
      <c r="G17" s="19">
        <f t="shared" si="0"/>
        <v>50</v>
      </c>
      <c r="H17" s="21"/>
      <c r="I17" s="81">
        <v>0</v>
      </c>
      <c r="J17" s="82">
        <v>0</v>
      </c>
      <c r="K17" s="87">
        <f t="shared" si="8"/>
        <v>0</v>
      </c>
      <c r="L17" s="19" t="e">
        <f t="shared" si="1"/>
        <v>#DIV/0!</v>
      </c>
      <c r="M17" s="22"/>
      <c r="N17" s="81">
        <v>0</v>
      </c>
      <c r="O17" s="82">
        <v>0</v>
      </c>
      <c r="P17" s="87">
        <f t="shared" si="6"/>
        <v>0</v>
      </c>
      <c r="Q17" s="19" t="e">
        <f t="shared" si="2"/>
        <v>#DIV/0!</v>
      </c>
      <c r="R17" s="22"/>
      <c r="S17" s="81">
        <v>0</v>
      </c>
      <c r="T17" s="82">
        <v>0</v>
      </c>
      <c r="U17" s="83">
        <f t="shared" si="3"/>
        <v>0</v>
      </c>
      <c r="V17" s="19">
        <v>0</v>
      </c>
      <c r="W17" s="19">
        <v>0</v>
      </c>
      <c r="X17" s="19">
        <v>0</v>
      </c>
      <c r="Y17" s="22"/>
      <c r="Z17" s="42">
        <f t="shared" si="4"/>
        <v>2</v>
      </c>
      <c r="AA17" s="25">
        <f t="shared" si="5"/>
        <v>2</v>
      </c>
    </row>
    <row r="18" spans="1:27" ht="12.75">
      <c r="A18" s="17" t="s">
        <v>19</v>
      </c>
      <c r="B18" s="18" t="s">
        <v>65</v>
      </c>
      <c r="C18" s="20"/>
      <c r="D18" s="81">
        <v>2</v>
      </c>
      <c r="E18" s="82">
        <v>4</v>
      </c>
      <c r="F18" s="87">
        <f t="shared" si="7"/>
        <v>50</v>
      </c>
      <c r="G18" s="19">
        <f t="shared" si="0"/>
        <v>50</v>
      </c>
      <c r="H18" s="21"/>
      <c r="I18" s="81">
        <v>0</v>
      </c>
      <c r="J18" s="82">
        <v>2</v>
      </c>
      <c r="K18" s="87">
        <f t="shared" si="8"/>
        <v>0</v>
      </c>
      <c r="L18" s="19">
        <f t="shared" si="1"/>
        <v>0</v>
      </c>
      <c r="M18" s="22"/>
      <c r="N18" s="81">
        <v>0</v>
      </c>
      <c r="O18" s="82">
        <v>1</v>
      </c>
      <c r="P18" s="87">
        <f t="shared" si="6"/>
        <v>0</v>
      </c>
      <c r="Q18" s="19">
        <f t="shared" si="2"/>
        <v>0</v>
      </c>
      <c r="R18" s="22"/>
      <c r="S18" s="81">
        <v>1</v>
      </c>
      <c r="T18" s="82">
        <v>1</v>
      </c>
      <c r="U18" s="83">
        <f t="shared" si="3"/>
        <v>0</v>
      </c>
      <c r="V18" s="19">
        <v>4</v>
      </c>
      <c r="W18" s="19">
        <v>0</v>
      </c>
      <c r="X18" s="19">
        <v>0</v>
      </c>
      <c r="Y18" s="22"/>
      <c r="Z18" s="42">
        <f t="shared" si="4"/>
        <v>4</v>
      </c>
      <c r="AA18" s="25">
        <f t="shared" si="5"/>
        <v>4</v>
      </c>
    </row>
    <row r="19" spans="1:27" ht="13.5" thickBot="1">
      <c r="A19" s="53" t="s">
        <v>20</v>
      </c>
      <c r="B19" s="54"/>
      <c r="C19" s="55"/>
      <c r="D19" s="84"/>
      <c r="E19" s="85"/>
      <c r="F19" s="88">
        <f t="shared" si="7"/>
      </c>
      <c r="G19" s="56">
        <f t="shared" si="0"/>
      </c>
      <c r="H19" s="57"/>
      <c r="I19" s="84"/>
      <c r="J19" s="85"/>
      <c r="K19" s="88">
        <f t="shared" si="8"/>
      </c>
      <c r="L19" s="56">
        <f t="shared" si="1"/>
      </c>
      <c r="M19" s="58"/>
      <c r="N19" s="84"/>
      <c r="O19" s="85"/>
      <c r="P19" s="88">
        <f t="shared" si="6"/>
      </c>
      <c r="Q19" s="56">
        <f t="shared" si="2"/>
      </c>
      <c r="R19" s="58"/>
      <c r="S19" s="84"/>
      <c r="T19" s="85"/>
      <c r="U19" s="96">
        <f t="shared" si="3"/>
      </c>
      <c r="V19" s="56"/>
      <c r="W19" s="56"/>
      <c r="X19" s="56"/>
      <c r="Y19" s="58"/>
      <c r="Z19" s="59">
        <f t="shared" si="4"/>
      </c>
      <c r="AA19" s="25">
        <f t="shared" si="5"/>
        <v>0</v>
      </c>
    </row>
    <row r="20" spans="1:26" ht="12.75">
      <c r="A20" s="23"/>
      <c r="B20" s="24" t="s">
        <v>4</v>
      </c>
      <c r="C20" s="23"/>
      <c r="D20" s="135">
        <f>SUM(D7:D19)</f>
        <v>18</v>
      </c>
      <c r="E20" s="135">
        <f>SUM(E7:E19)</f>
        <v>50</v>
      </c>
      <c r="F20" s="136">
        <f>IF(E20&gt;0,D20*100/E20,0)</f>
        <v>36</v>
      </c>
      <c r="G20" s="23"/>
      <c r="H20" s="9"/>
      <c r="I20" s="135">
        <f>SUM(I7:I19)</f>
        <v>4</v>
      </c>
      <c r="J20" s="135">
        <f>SUM(J7:J19)</f>
        <v>12</v>
      </c>
      <c r="K20" s="136">
        <f>IF(J20&gt;0,I20*100/J20,0)</f>
        <v>33.333333333333336</v>
      </c>
      <c r="L20" s="23"/>
      <c r="M20" s="16"/>
      <c r="N20" s="135">
        <f>SUM(N7:N19)</f>
        <v>1</v>
      </c>
      <c r="O20" s="135">
        <f>SUM(O7:O19)</f>
        <v>9</v>
      </c>
      <c r="P20" s="136">
        <f>IF(O20&gt;0,N20*100/O20,0)</f>
        <v>11.11111111111111</v>
      </c>
      <c r="Q20" s="23"/>
      <c r="R20" s="16"/>
      <c r="S20" s="40">
        <f aca="true" t="shared" si="9" ref="S20:X20">SUM(S7:S19)</f>
        <v>20</v>
      </c>
      <c r="T20" s="40">
        <f t="shared" si="9"/>
        <v>17</v>
      </c>
      <c r="U20" s="40">
        <f t="shared" si="9"/>
        <v>-3</v>
      </c>
      <c r="V20" s="40">
        <f t="shared" si="9"/>
        <v>34</v>
      </c>
      <c r="W20" s="40">
        <f t="shared" si="9"/>
        <v>3</v>
      </c>
      <c r="X20" s="40">
        <f t="shared" si="9"/>
        <v>1</v>
      </c>
      <c r="Y20" s="41"/>
      <c r="Z20" s="44">
        <f>SUM(Z7:Z19)</f>
        <v>43</v>
      </c>
    </row>
    <row r="21" spans="1:27" ht="12.75" customHeight="1">
      <c r="A21" s="9"/>
      <c r="B21" s="9"/>
      <c r="C21" s="9"/>
      <c r="D21" s="9"/>
      <c r="E21" s="9"/>
      <c r="F21" s="130"/>
      <c r="G21" s="9"/>
      <c r="H21" s="9"/>
      <c r="I21" s="9"/>
      <c r="J21" s="9"/>
      <c r="K21" s="10"/>
      <c r="L21" s="9"/>
      <c r="M21" s="8"/>
      <c r="N21" s="8"/>
      <c r="O21" s="9"/>
      <c r="P21" s="10"/>
      <c r="Q21" s="9"/>
      <c r="R21" s="8"/>
      <c r="S21" s="9"/>
      <c r="T21" s="9"/>
      <c r="U21" s="9"/>
      <c r="V21" s="9"/>
      <c r="W21" s="9"/>
      <c r="X21" s="9"/>
      <c r="Y21" s="8"/>
      <c r="Z21" s="10"/>
      <c r="AA21" s="9"/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selection activeCell="Y7" sqref="Y7"/>
    </sheetView>
  </sheetViews>
  <sheetFormatPr defaultColWidth="8.8515625" defaultRowHeight="12.75"/>
  <cols>
    <col min="1" max="1" width="22.8515625" style="6" customWidth="1"/>
    <col min="2" max="2" width="4.7109375" style="6" customWidth="1"/>
    <col min="3" max="3" width="2.7109375" style="6" customWidth="1"/>
    <col min="4" max="5" width="4.7109375" style="6" customWidth="1"/>
    <col min="6" max="6" width="4.7109375" style="2" customWidth="1"/>
    <col min="7" max="7" width="4.7109375" style="6" hidden="1" customWidth="1"/>
    <col min="8" max="8" width="2.7109375" style="6" customWidth="1"/>
    <col min="9" max="10" width="4.7109375" style="6" customWidth="1"/>
    <col min="11" max="11" width="4.7109375" style="2" customWidth="1"/>
    <col min="12" max="12" width="4.7109375" style="6" hidden="1" customWidth="1"/>
    <col min="13" max="13" width="2.7109375" style="7" customWidth="1"/>
    <col min="14" max="14" width="4.7109375" style="7" customWidth="1"/>
    <col min="15" max="15" width="4.7109375" style="6" customWidth="1"/>
    <col min="16" max="16" width="4.7109375" style="2" customWidth="1"/>
    <col min="17" max="17" width="4.7109375" style="6" hidden="1" customWidth="1"/>
    <col min="18" max="18" width="2.7109375" style="7" customWidth="1"/>
    <col min="19" max="24" width="4.7109375" style="6" customWidth="1"/>
    <col min="25" max="25" width="2.7109375" style="7" customWidth="1"/>
    <col min="26" max="26" width="7.8515625" style="2" customWidth="1"/>
    <col min="27" max="27" width="4.28125" style="6" hidden="1" customWidth="1"/>
    <col min="28" max="16384" width="8.8515625" style="6" customWidth="1"/>
  </cols>
  <sheetData>
    <row r="1" spans="1:28" ht="14.25" customHeight="1" thickBot="1">
      <c r="A1" s="139" t="s">
        <v>108</v>
      </c>
      <c r="B1" s="143">
        <v>41771</v>
      </c>
      <c r="C1" s="143"/>
      <c r="D1" s="143"/>
      <c r="E1" s="143"/>
      <c r="F1" s="63"/>
      <c r="G1" s="64"/>
      <c r="H1" s="64"/>
      <c r="I1" s="65"/>
      <c r="J1" s="65"/>
      <c r="K1" s="66"/>
      <c r="L1" s="65"/>
      <c r="M1" s="65"/>
      <c r="N1" s="65"/>
      <c r="O1" s="65"/>
      <c r="P1" s="66"/>
      <c r="Q1" s="65"/>
      <c r="R1" s="65"/>
      <c r="S1" s="65"/>
      <c r="T1" s="65"/>
      <c r="U1" s="65"/>
      <c r="V1" s="65"/>
      <c r="W1" s="65"/>
      <c r="X1" s="65"/>
      <c r="Y1" s="65"/>
      <c r="Z1" s="60"/>
      <c r="AA1" s="7"/>
      <c r="AB1" s="7"/>
    </row>
    <row r="2" spans="1:27" s="13" customFormat="1" ht="26.25" customHeight="1">
      <c r="A2" s="45" t="s">
        <v>61</v>
      </c>
      <c r="B2" s="46"/>
      <c r="C2" s="46"/>
      <c r="D2" s="46" t="s">
        <v>55</v>
      </c>
      <c r="E2" s="46"/>
      <c r="F2" s="47"/>
      <c r="G2" s="48"/>
      <c r="H2" s="48"/>
      <c r="I2" s="48"/>
      <c r="J2" s="48"/>
      <c r="K2" s="49"/>
      <c r="L2" s="50"/>
      <c r="M2" s="50"/>
      <c r="N2" s="51" t="s">
        <v>115</v>
      </c>
      <c r="O2" s="48"/>
      <c r="P2" s="49"/>
      <c r="Q2" s="50"/>
      <c r="R2" s="51"/>
      <c r="S2" s="50"/>
      <c r="T2" s="50"/>
      <c r="U2" s="50"/>
      <c r="V2" s="52" t="s">
        <v>107</v>
      </c>
      <c r="W2" s="52"/>
      <c r="X2" s="52"/>
      <c r="Y2" s="52"/>
      <c r="Z2" s="142">
        <v>5</v>
      </c>
      <c r="AA2" s="12"/>
    </row>
    <row r="3" spans="1:27" s="13" customFormat="1" ht="19.5" customHeight="1" thickBot="1">
      <c r="A3" s="97" t="s">
        <v>1</v>
      </c>
      <c r="B3" s="129" t="s">
        <v>116</v>
      </c>
      <c r="C3" s="98"/>
      <c r="D3" s="98"/>
      <c r="E3" s="98"/>
      <c r="F3" s="99"/>
      <c r="G3" s="100"/>
      <c r="H3" s="101"/>
      <c r="I3" s="101"/>
      <c r="J3" s="101"/>
      <c r="K3" s="102"/>
      <c r="L3" s="101"/>
      <c r="M3" s="101"/>
      <c r="N3" s="101"/>
      <c r="O3" s="101"/>
      <c r="P3" s="102"/>
      <c r="Q3" s="101"/>
      <c r="R3" s="101"/>
      <c r="S3" s="101"/>
      <c r="T3" s="101"/>
      <c r="U3" s="101"/>
      <c r="V3" s="101"/>
      <c r="W3" s="101"/>
      <c r="X3" s="101"/>
      <c r="Y3" s="101"/>
      <c r="Z3" s="103"/>
      <c r="AA3" s="12"/>
    </row>
    <row r="4" spans="1:27" ht="14.25" customHeight="1">
      <c r="A4" s="61"/>
      <c r="B4" s="61"/>
      <c r="C4" s="61"/>
      <c r="D4" s="61"/>
      <c r="E4" s="61"/>
      <c r="F4" s="43"/>
      <c r="G4" s="61"/>
      <c r="H4" s="61"/>
      <c r="I4" s="61"/>
      <c r="J4" s="61"/>
      <c r="K4" s="43"/>
      <c r="L4" s="61"/>
      <c r="M4" s="61"/>
      <c r="N4" s="61"/>
      <c r="O4" s="61"/>
      <c r="P4" s="43"/>
      <c r="Q4" s="61"/>
      <c r="R4" s="61"/>
      <c r="S4" s="61"/>
      <c r="T4" s="61"/>
      <c r="U4" s="61"/>
      <c r="V4" s="61"/>
      <c r="W4" s="61"/>
      <c r="X4" s="61"/>
      <c r="Y4" s="61"/>
      <c r="Z4" s="43"/>
      <c r="AA4" s="12"/>
    </row>
    <row r="5" spans="1:27" ht="12.75">
      <c r="A5" s="7"/>
      <c r="B5" s="7"/>
      <c r="C5" s="7"/>
      <c r="D5" s="1" t="s">
        <v>40</v>
      </c>
      <c r="E5" s="1"/>
      <c r="F5" s="3"/>
      <c r="G5" s="1"/>
      <c r="H5" s="7"/>
      <c r="I5" s="1" t="s">
        <v>42</v>
      </c>
      <c r="J5" s="1"/>
      <c r="K5" s="3"/>
      <c r="L5" s="1"/>
      <c r="M5" s="11"/>
      <c r="N5" s="1" t="s">
        <v>41</v>
      </c>
      <c r="O5" s="1"/>
      <c r="P5" s="3"/>
      <c r="Q5" s="1"/>
      <c r="R5" s="11"/>
      <c r="S5" s="11"/>
      <c r="T5" s="11"/>
      <c r="U5" s="11"/>
      <c r="V5" s="11"/>
      <c r="W5" s="11"/>
      <c r="X5" s="11"/>
      <c r="Y5" s="11"/>
      <c r="Z5" s="11"/>
      <c r="AA5" s="12"/>
    </row>
    <row r="6" spans="1:27" s="110" customFormat="1" ht="24.75" customHeight="1" thickBot="1">
      <c r="A6" s="108"/>
      <c r="B6" s="111" t="s">
        <v>44</v>
      </c>
      <c r="C6" s="111"/>
      <c r="D6" s="111" t="s">
        <v>29</v>
      </c>
      <c r="E6" s="111" t="s">
        <v>5</v>
      </c>
      <c r="F6" s="107" t="s">
        <v>0</v>
      </c>
      <c r="G6" s="111"/>
      <c r="H6" s="109"/>
      <c r="I6" s="111" t="s">
        <v>29</v>
      </c>
      <c r="J6" s="111" t="s">
        <v>5</v>
      </c>
      <c r="K6" s="107" t="s">
        <v>0</v>
      </c>
      <c r="L6" s="111"/>
      <c r="M6" s="111"/>
      <c r="N6" s="111" t="s">
        <v>29</v>
      </c>
      <c r="O6" s="111" t="s">
        <v>5</v>
      </c>
      <c r="P6" s="107" t="s">
        <v>0</v>
      </c>
      <c r="Q6" s="111"/>
      <c r="R6" s="111"/>
      <c r="S6" s="107" t="s">
        <v>30</v>
      </c>
      <c r="T6" s="107" t="s">
        <v>43</v>
      </c>
      <c r="U6" s="107" t="s">
        <v>32</v>
      </c>
      <c r="V6" s="107" t="s">
        <v>33</v>
      </c>
      <c r="W6" s="107" t="s">
        <v>34</v>
      </c>
      <c r="X6" s="107" t="s">
        <v>35</v>
      </c>
      <c r="Y6" s="107"/>
      <c r="Z6" s="107" t="s">
        <v>2</v>
      </c>
      <c r="AA6" s="109"/>
    </row>
    <row r="7" spans="1:27" ht="12.75">
      <c r="A7" s="67" t="s">
        <v>13</v>
      </c>
      <c r="B7" s="68" t="s">
        <v>65</v>
      </c>
      <c r="C7" s="69"/>
      <c r="D7" s="70">
        <v>0</v>
      </c>
      <c r="E7" s="70">
        <v>3</v>
      </c>
      <c r="F7" s="71">
        <f>IF(ISERROR(G7),0,G7)</f>
        <v>0</v>
      </c>
      <c r="G7" s="70">
        <f>IF(B7="x",(D7*100)/E7,"")</f>
        <v>0</v>
      </c>
      <c r="H7" s="69"/>
      <c r="I7" s="78">
        <v>0</v>
      </c>
      <c r="J7" s="79">
        <v>0</v>
      </c>
      <c r="K7" s="86">
        <f>IF(ISERROR(L7),0,L7)</f>
        <v>0</v>
      </c>
      <c r="L7" s="70" t="e">
        <f>IF(B7="x",(I7*100)/J7,"")</f>
        <v>#DIV/0!</v>
      </c>
      <c r="M7" s="69"/>
      <c r="N7" s="78">
        <v>0</v>
      </c>
      <c r="O7" s="79">
        <v>0</v>
      </c>
      <c r="P7" s="86">
        <f>IF(ISERROR(Q7),0,Q7)</f>
        <v>0</v>
      </c>
      <c r="Q7" s="70" t="e">
        <f>IF(B7="x",(N7*100)/O7,"")</f>
        <v>#DIV/0!</v>
      </c>
      <c r="R7" s="69"/>
      <c r="S7" s="78">
        <v>1</v>
      </c>
      <c r="T7" s="79">
        <v>2</v>
      </c>
      <c r="U7" s="80">
        <f>IF(S7&lt;&gt;"",T7-S7,"")</f>
        <v>1</v>
      </c>
      <c r="V7" s="70">
        <v>0</v>
      </c>
      <c r="W7" s="70">
        <v>0</v>
      </c>
      <c r="X7" s="70">
        <v>0</v>
      </c>
      <c r="Y7" s="69"/>
      <c r="Z7" s="72">
        <f>IF(B7="x",(D7*2)+I7+(N7*3),"")</f>
        <v>0</v>
      </c>
      <c r="AA7" s="25">
        <f>IF(Z7="",0,Z7)</f>
        <v>0</v>
      </c>
    </row>
    <row r="8" spans="1:27" ht="12.75">
      <c r="A8" s="17" t="s">
        <v>28</v>
      </c>
      <c r="B8" s="18" t="s">
        <v>65</v>
      </c>
      <c r="C8" s="20"/>
      <c r="D8" s="81">
        <v>3</v>
      </c>
      <c r="E8" s="82">
        <v>7</v>
      </c>
      <c r="F8" s="87">
        <f>IF(ISERROR(G8),0,G8)</f>
        <v>42.857142857142854</v>
      </c>
      <c r="G8" s="19">
        <f aca="true" t="shared" si="0" ref="G8:G19">IF(B8="x",(D8*100)/E8,"")</f>
        <v>42.857142857142854</v>
      </c>
      <c r="H8" s="21"/>
      <c r="I8" s="81">
        <v>0</v>
      </c>
      <c r="J8" s="82">
        <v>0</v>
      </c>
      <c r="K8" s="87">
        <f>IF(ISERROR(L8),0,L8)</f>
        <v>0</v>
      </c>
      <c r="L8" s="19" t="e">
        <f aca="true" t="shared" si="1" ref="L8:L19">IF(B8="x",(I8*100)/J8,"")</f>
        <v>#DIV/0!</v>
      </c>
      <c r="M8" s="22"/>
      <c r="N8" s="81">
        <v>0</v>
      </c>
      <c r="O8" s="82">
        <v>2</v>
      </c>
      <c r="P8" s="87">
        <f>IF(ISERROR(Q8),0,Q8)</f>
        <v>0</v>
      </c>
      <c r="Q8" s="19">
        <f aca="true" t="shared" si="2" ref="Q8:Q19">IF(B8="x",(N8*100)/O8,"")</f>
        <v>0</v>
      </c>
      <c r="R8" s="22"/>
      <c r="S8" s="81">
        <v>3</v>
      </c>
      <c r="T8" s="82">
        <v>4</v>
      </c>
      <c r="U8" s="83">
        <f aca="true" t="shared" si="3" ref="U8:U19">IF(S8&lt;&gt;"",T8-S8,"")</f>
        <v>1</v>
      </c>
      <c r="V8" s="19">
        <v>4</v>
      </c>
      <c r="W8" s="19">
        <v>0</v>
      </c>
      <c r="X8" s="19">
        <v>0</v>
      </c>
      <c r="Y8" s="22"/>
      <c r="Z8" s="42">
        <f aca="true" t="shared" si="4" ref="Z8:Z19">IF(B8="x",(D8*2)+I8+(N8*3),"")</f>
        <v>6</v>
      </c>
      <c r="AA8" s="25">
        <f aca="true" t="shared" si="5" ref="AA8:AA19">IF(Z8="",0,Z8)</f>
        <v>6</v>
      </c>
    </row>
    <row r="9" spans="1:27" ht="12.75">
      <c r="A9" s="17" t="s">
        <v>14</v>
      </c>
      <c r="B9" s="18"/>
      <c r="C9" s="20"/>
      <c r="D9" s="81"/>
      <c r="E9" s="82"/>
      <c r="F9" s="87">
        <f>IF(ISERROR(G9),0,G9)</f>
      </c>
      <c r="G9" s="19">
        <f t="shared" si="0"/>
      </c>
      <c r="H9" s="21"/>
      <c r="I9" s="81"/>
      <c r="J9" s="82"/>
      <c r="K9" s="87">
        <f>IF(ISERROR(L9),0,L9)</f>
      </c>
      <c r="L9" s="19">
        <f t="shared" si="1"/>
      </c>
      <c r="M9" s="22"/>
      <c r="N9" s="81"/>
      <c r="O9" s="82"/>
      <c r="P9" s="87">
        <f>IF(ISERROR(Q9),0,Q9)</f>
      </c>
      <c r="Q9" s="19">
        <f t="shared" si="2"/>
      </c>
      <c r="R9" s="22"/>
      <c r="S9" s="81"/>
      <c r="T9" s="82"/>
      <c r="U9" s="83">
        <f t="shared" si="3"/>
      </c>
      <c r="V9" s="19"/>
      <c r="W9" s="19"/>
      <c r="X9" s="19"/>
      <c r="Y9" s="22"/>
      <c r="Z9" s="42">
        <f t="shared" si="4"/>
      </c>
      <c r="AA9" s="25">
        <f t="shared" si="5"/>
        <v>0</v>
      </c>
    </row>
    <row r="10" spans="1:27" ht="12.75">
      <c r="A10" s="17" t="s">
        <v>15</v>
      </c>
      <c r="B10" s="18" t="s">
        <v>65</v>
      </c>
      <c r="C10" s="20"/>
      <c r="D10" s="81">
        <v>5</v>
      </c>
      <c r="E10" s="82">
        <v>15</v>
      </c>
      <c r="F10" s="87">
        <f>IF(ISERROR(G10),0,G10)</f>
        <v>33.333333333333336</v>
      </c>
      <c r="G10" s="19">
        <f>IF(B10="x",(D10*100)/E10,"")</f>
        <v>33.333333333333336</v>
      </c>
      <c r="H10" s="21"/>
      <c r="I10" s="81">
        <v>14</v>
      </c>
      <c r="J10" s="82">
        <v>19</v>
      </c>
      <c r="K10" s="87">
        <f>IF(ISERROR(L10),0,L10)</f>
        <v>73.6842105263158</v>
      </c>
      <c r="L10" s="19">
        <f t="shared" si="1"/>
        <v>73.6842105263158</v>
      </c>
      <c r="M10" s="22"/>
      <c r="N10" s="81">
        <v>1</v>
      </c>
      <c r="O10" s="82">
        <v>2</v>
      </c>
      <c r="P10" s="87">
        <f aca="true" t="shared" si="6" ref="P10:P19">IF(ISERROR(Q10),0,Q10)</f>
        <v>50</v>
      </c>
      <c r="Q10" s="19">
        <f t="shared" si="2"/>
        <v>50</v>
      </c>
      <c r="R10" s="22"/>
      <c r="S10" s="81">
        <v>3</v>
      </c>
      <c r="T10" s="82">
        <v>7</v>
      </c>
      <c r="U10" s="83">
        <f t="shared" si="3"/>
        <v>4</v>
      </c>
      <c r="V10" s="19">
        <v>9</v>
      </c>
      <c r="W10" s="19">
        <v>1</v>
      </c>
      <c r="X10" s="19">
        <v>0</v>
      </c>
      <c r="Y10" s="22"/>
      <c r="Z10" s="42">
        <f t="shared" si="4"/>
        <v>27</v>
      </c>
      <c r="AA10" s="25">
        <f t="shared" si="5"/>
        <v>27</v>
      </c>
    </row>
    <row r="11" spans="1:27" ht="12.75">
      <c r="A11" s="17" t="s">
        <v>52</v>
      </c>
      <c r="B11" s="18" t="s">
        <v>65</v>
      </c>
      <c r="C11" s="20"/>
      <c r="D11" s="81">
        <v>1</v>
      </c>
      <c r="E11" s="82">
        <v>3</v>
      </c>
      <c r="F11" s="87">
        <f aca="true" t="shared" si="7" ref="F11:F19">IF(ISERROR(G11),0,G11)</f>
        <v>33.333333333333336</v>
      </c>
      <c r="G11" s="19">
        <f t="shared" si="0"/>
        <v>33.333333333333336</v>
      </c>
      <c r="H11" s="21"/>
      <c r="I11" s="81">
        <v>0</v>
      </c>
      <c r="J11" s="82">
        <v>0</v>
      </c>
      <c r="K11" s="87">
        <f aca="true" t="shared" si="8" ref="K11:K19">IF(ISERROR(L11),0,L11)</f>
        <v>0</v>
      </c>
      <c r="L11" s="19" t="e">
        <f t="shared" si="1"/>
        <v>#DIV/0!</v>
      </c>
      <c r="M11" s="22"/>
      <c r="N11" s="81">
        <v>0</v>
      </c>
      <c r="O11" s="82">
        <v>0</v>
      </c>
      <c r="P11" s="87">
        <f t="shared" si="6"/>
        <v>0</v>
      </c>
      <c r="Q11" s="19" t="e">
        <f t="shared" si="2"/>
        <v>#DIV/0!</v>
      </c>
      <c r="R11" s="22"/>
      <c r="S11" s="81">
        <v>1</v>
      </c>
      <c r="T11" s="82">
        <v>2</v>
      </c>
      <c r="U11" s="83">
        <f t="shared" si="3"/>
        <v>1</v>
      </c>
      <c r="V11" s="19">
        <v>5</v>
      </c>
      <c r="W11" s="19">
        <v>0</v>
      </c>
      <c r="X11" s="19">
        <v>0</v>
      </c>
      <c r="Y11" s="22"/>
      <c r="Z11" s="42">
        <f t="shared" si="4"/>
        <v>2</v>
      </c>
      <c r="AA11" s="25">
        <f t="shared" si="5"/>
        <v>2</v>
      </c>
    </row>
    <row r="12" spans="1:27" ht="12.75" hidden="1">
      <c r="A12" s="17" t="s">
        <v>21</v>
      </c>
      <c r="B12" s="18"/>
      <c r="C12" s="20"/>
      <c r="D12" s="81">
        <v>0</v>
      </c>
      <c r="E12" s="82">
        <v>0</v>
      </c>
      <c r="F12" s="87">
        <f>IF(ISERROR(G12),0,G12)</f>
      </c>
      <c r="G12" s="19">
        <f>IF(B12="x",(D12*100)/E12,"")</f>
      </c>
      <c r="H12" s="21"/>
      <c r="I12" s="81">
        <v>0</v>
      </c>
      <c r="J12" s="82">
        <v>0</v>
      </c>
      <c r="K12" s="87">
        <f>IF(ISERROR(L12),0,L12)</f>
      </c>
      <c r="L12" s="19">
        <f>IF(B12="x",(I12*100)/J12,"")</f>
      </c>
      <c r="M12" s="22"/>
      <c r="N12" s="81"/>
      <c r="O12" s="82"/>
      <c r="P12" s="87">
        <f>IF(ISERROR(Q12),0,Q12)</f>
      </c>
      <c r="Q12" s="19">
        <f>IF(B12="x",(N12*100)/O12,"")</f>
      </c>
      <c r="R12" s="22"/>
      <c r="S12" s="81"/>
      <c r="T12" s="82"/>
      <c r="U12" s="83">
        <f>IF(S12&lt;&gt;"",T12-S12,"")</f>
      </c>
      <c r="V12" s="19"/>
      <c r="W12" s="19"/>
      <c r="X12" s="19"/>
      <c r="Y12" s="22"/>
      <c r="Z12" s="42">
        <f>IF(B12="x",(D12*2)+I12+(N12*3),"")</f>
      </c>
      <c r="AA12" s="25">
        <f>IF(Z12="",0,Z12)</f>
        <v>0</v>
      </c>
    </row>
    <row r="13" spans="1:27" ht="12.75">
      <c r="A13" s="17" t="s">
        <v>27</v>
      </c>
      <c r="B13" s="18" t="s">
        <v>65</v>
      </c>
      <c r="C13" s="20"/>
      <c r="D13" s="81">
        <v>0</v>
      </c>
      <c r="E13" s="82">
        <v>3</v>
      </c>
      <c r="F13" s="87">
        <f t="shared" si="7"/>
        <v>0</v>
      </c>
      <c r="G13" s="19">
        <f t="shared" si="0"/>
        <v>0</v>
      </c>
      <c r="H13" s="21"/>
      <c r="I13" s="81">
        <v>1</v>
      </c>
      <c r="J13" s="82">
        <v>2</v>
      </c>
      <c r="K13" s="87">
        <f t="shared" si="8"/>
        <v>50</v>
      </c>
      <c r="L13" s="19">
        <f t="shared" si="1"/>
        <v>50</v>
      </c>
      <c r="M13" s="22"/>
      <c r="N13" s="81">
        <v>0</v>
      </c>
      <c r="O13" s="82">
        <v>0</v>
      </c>
      <c r="P13" s="87">
        <f t="shared" si="6"/>
        <v>0</v>
      </c>
      <c r="Q13" s="19" t="e">
        <f t="shared" si="2"/>
        <v>#DIV/0!</v>
      </c>
      <c r="R13" s="22"/>
      <c r="S13" s="81">
        <v>0</v>
      </c>
      <c r="T13" s="82">
        <v>1</v>
      </c>
      <c r="U13" s="83">
        <f t="shared" si="3"/>
        <v>1</v>
      </c>
      <c r="V13" s="19">
        <v>2</v>
      </c>
      <c r="W13" s="19">
        <v>0</v>
      </c>
      <c r="X13" s="19">
        <v>0</v>
      </c>
      <c r="Y13" s="22"/>
      <c r="Z13" s="42">
        <f t="shared" si="4"/>
        <v>1</v>
      </c>
      <c r="AA13" s="25">
        <f t="shared" si="5"/>
        <v>1</v>
      </c>
    </row>
    <row r="14" spans="1:27" ht="12.75">
      <c r="A14" s="17" t="s">
        <v>16</v>
      </c>
      <c r="B14" s="18" t="s">
        <v>65</v>
      </c>
      <c r="C14" s="20"/>
      <c r="D14" s="81">
        <v>0</v>
      </c>
      <c r="E14" s="82">
        <v>1</v>
      </c>
      <c r="F14" s="87">
        <f>IF(ISERROR(G14),0,G14)</f>
        <v>0</v>
      </c>
      <c r="G14" s="19">
        <f>IF(B14="x",(D14*100)/E14,"")</f>
        <v>0</v>
      </c>
      <c r="H14" s="21"/>
      <c r="I14" s="81">
        <v>0</v>
      </c>
      <c r="J14" s="82">
        <v>2</v>
      </c>
      <c r="K14" s="87">
        <f>IF(ISERROR(L14),0,L14)</f>
        <v>0</v>
      </c>
      <c r="L14" s="19">
        <f t="shared" si="1"/>
        <v>0</v>
      </c>
      <c r="M14" s="22"/>
      <c r="N14" s="81">
        <v>0</v>
      </c>
      <c r="O14" s="82">
        <v>0</v>
      </c>
      <c r="P14" s="87">
        <f t="shared" si="6"/>
        <v>0</v>
      </c>
      <c r="Q14" s="19" t="e">
        <f t="shared" si="2"/>
        <v>#DIV/0!</v>
      </c>
      <c r="R14" s="22"/>
      <c r="S14" s="81">
        <v>0</v>
      </c>
      <c r="T14" s="82">
        <v>1</v>
      </c>
      <c r="U14" s="83">
        <f t="shared" si="3"/>
        <v>1</v>
      </c>
      <c r="V14" s="19">
        <v>0</v>
      </c>
      <c r="W14" s="19">
        <v>0</v>
      </c>
      <c r="X14" s="19">
        <v>0</v>
      </c>
      <c r="Y14" s="22"/>
      <c r="Z14" s="42">
        <f t="shared" si="4"/>
        <v>0</v>
      </c>
      <c r="AA14" s="25">
        <f t="shared" si="5"/>
        <v>0</v>
      </c>
    </row>
    <row r="15" spans="1:27" ht="12.75">
      <c r="A15" s="17" t="s">
        <v>17</v>
      </c>
      <c r="B15" s="18" t="s">
        <v>65</v>
      </c>
      <c r="C15" s="20"/>
      <c r="D15" s="81">
        <v>0</v>
      </c>
      <c r="E15" s="82">
        <v>3</v>
      </c>
      <c r="F15" s="87">
        <f t="shared" si="7"/>
        <v>0</v>
      </c>
      <c r="G15" s="19">
        <f t="shared" si="0"/>
        <v>0</v>
      </c>
      <c r="H15" s="21"/>
      <c r="I15" s="81">
        <v>0</v>
      </c>
      <c r="J15" s="82">
        <v>2</v>
      </c>
      <c r="K15" s="87">
        <f t="shared" si="8"/>
        <v>0</v>
      </c>
      <c r="L15" s="19">
        <f t="shared" si="1"/>
        <v>0</v>
      </c>
      <c r="M15" s="22"/>
      <c r="N15" s="81">
        <v>0</v>
      </c>
      <c r="O15" s="82">
        <v>0</v>
      </c>
      <c r="P15" s="87">
        <f t="shared" si="6"/>
        <v>0</v>
      </c>
      <c r="Q15" s="19" t="e">
        <f t="shared" si="2"/>
        <v>#DIV/0!</v>
      </c>
      <c r="R15" s="22"/>
      <c r="S15" s="81">
        <v>3</v>
      </c>
      <c r="T15" s="82">
        <v>2</v>
      </c>
      <c r="U15" s="83">
        <f t="shared" si="3"/>
        <v>-1</v>
      </c>
      <c r="V15" s="19">
        <v>0</v>
      </c>
      <c r="W15" s="19">
        <v>0</v>
      </c>
      <c r="X15" s="19">
        <v>0</v>
      </c>
      <c r="Y15" s="22"/>
      <c r="Z15" s="42">
        <f t="shared" si="4"/>
        <v>0</v>
      </c>
      <c r="AA15" s="25">
        <f t="shared" si="5"/>
        <v>0</v>
      </c>
    </row>
    <row r="16" spans="1:27" ht="12.75">
      <c r="A16" s="17" t="s">
        <v>18</v>
      </c>
      <c r="B16" s="18" t="s">
        <v>65</v>
      </c>
      <c r="C16" s="20"/>
      <c r="D16" s="81">
        <v>10</v>
      </c>
      <c r="E16" s="82">
        <v>16</v>
      </c>
      <c r="F16" s="87">
        <f t="shared" si="7"/>
        <v>62.5</v>
      </c>
      <c r="G16" s="19">
        <f t="shared" si="0"/>
        <v>62.5</v>
      </c>
      <c r="H16" s="21"/>
      <c r="I16" s="81">
        <v>0</v>
      </c>
      <c r="J16" s="82">
        <v>1</v>
      </c>
      <c r="K16" s="87">
        <f t="shared" si="8"/>
        <v>0</v>
      </c>
      <c r="L16" s="19">
        <f t="shared" si="1"/>
        <v>0</v>
      </c>
      <c r="M16" s="22"/>
      <c r="N16" s="81">
        <v>1</v>
      </c>
      <c r="O16" s="82">
        <v>3</v>
      </c>
      <c r="P16" s="87">
        <f t="shared" si="6"/>
        <v>33.333333333333336</v>
      </c>
      <c r="Q16" s="19">
        <f t="shared" si="2"/>
        <v>33.333333333333336</v>
      </c>
      <c r="R16" s="22"/>
      <c r="S16" s="81">
        <v>2</v>
      </c>
      <c r="T16" s="82">
        <v>3</v>
      </c>
      <c r="U16" s="83">
        <f t="shared" si="3"/>
        <v>1</v>
      </c>
      <c r="V16" s="19">
        <v>1</v>
      </c>
      <c r="W16" s="19">
        <v>0</v>
      </c>
      <c r="X16" s="19">
        <v>0</v>
      </c>
      <c r="Y16" s="22"/>
      <c r="Z16" s="42">
        <f t="shared" si="4"/>
        <v>23</v>
      </c>
      <c r="AA16" s="25">
        <f t="shared" si="5"/>
        <v>23</v>
      </c>
    </row>
    <row r="17" spans="1:27" ht="12.75">
      <c r="A17" s="17" t="s">
        <v>53</v>
      </c>
      <c r="B17" s="18" t="s">
        <v>65</v>
      </c>
      <c r="C17" s="20"/>
      <c r="D17" s="81">
        <v>0</v>
      </c>
      <c r="E17" s="82">
        <v>1</v>
      </c>
      <c r="F17" s="87">
        <f t="shared" si="7"/>
        <v>0</v>
      </c>
      <c r="G17" s="19">
        <f t="shared" si="0"/>
        <v>0</v>
      </c>
      <c r="H17" s="21"/>
      <c r="I17" s="81">
        <v>2</v>
      </c>
      <c r="J17" s="82">
        <v>6</v>
      </c>
      <c r="K17" s="87">
        <f t="shared" si="8"/>
        <v>33.333333333333336</v>
      </c>
      <c r="L17" s="19">
        <f t="shared" si="1"/>
        <v>33.333333333333336</v>
      </c>
      <c r="M17" s="22"/>
      <c r="N17" s="81">
        <v>0</v>
      </c>
      <c r="O17" s="82">
        <v>0</v>
      </c>
      <c r="P17" s="87">
        <f t="shared" si="6"/>
        <v>0</v>
      </c>
      <c r="Q17" s="19" t="e">
        <f t="shared" si="2"/>
        <v>#DIV/0!</v>
      </c>
      <c r="R17" s="22"/>
      <c r="S17" s="81">
        <v>2</v>
      </c>
      <c r="T17" s="82">
        <v>2</v>
      </c>
      <c r="U17" s="83">
        <f t="shared" si="3"/>
        <v>0</v>
      </c>
      <c r="V17" s="19">
        <v>0</v>
      </c>
      <c r="W17" s="19">
        <v>1</v>
      </c>
      <c r="X17" s="19">
        <v>0</v>
      </c>
      <c r="Y17" s="22"/>
      <c r="Z17" s="42">
        <f t="shared" si="4"/>
        <v>2</v>
      </c>
      <c r="AA17" s="25">
        <f t="shared" si="5"/>
        <v>2</v>
      </c>
    </row>
    <row r="18" spans="1:27" ht="12.75">
      <c r="A18" s="17" t="s">
        <v>19</v>
      </c>
      <c r="B18" s="18" t="s">
        <v>65</v>
      </c>
      <c r="C18" s="20"/>
      <c r="D18" s="81">
        <v>2</v>
      </c>
      <c r="E18" s="82">
        <v>2</v>
      </c>
      <c r="F18" s="87">
        <f t="shared" si="7"/>
        <v>100</v>
      </c>
      <c r="G18" s="19">
        <f t="shared" si="0"/>
        <v>100</v>
      </c>
      <c r="H18" s="21"/>
      <c r="I18" s="81">
        <v>0</v>
      </c>
      <c r="J18" s="82">
        <v>2</v>
      </c>
      <c r="K18" s="87">
        <f t="shared" si="8"/>
        <v>0</v>
      </c>
      <c r="L18" s="19">
        <f t="shared" si="1"/>
        <v>0</v>
      </c>
      <c r="M18" s="22"/>
      <c r="N18" s="81">
        <v>0</v>
      </c>
      <c r="O18" s="82">
        <v>0</v>
      </c>
      <c r="P18" s="87">
        <f t="shared" si="6"/>
        <v>0</v>
      </c>
      <c r="Q18" s="19" t="e">
        <f t="shared" si="2"/>
        <v>#DIV/0!</v>
      </c>
      <c r="R18" s="22"/>
      <c r="S18" s="81">
        <v>3</v>
      </c>
      <c r="T18" s="82">
        <v>0</v>
      </c>
      <c r="U18" s="83">
        <f t="shared" si="3"/>
        <v>-3</v>
      </c>
      <c r="V18" s="19">
        <v>0</v>
      </c>
      <c r="W18" s="19">
        <v>0</v>
      </c>
      <c r="X18" s="19">
        <v>0</v>
      </c>
      <c r="Y18" s="22"/>
      <c r="Z18" s="42">
        <f t="shared" si="4"/>
        <v>4</v>
      </c>
      <c r="AA18" s="25">
        <f t="shared" si="5"/>
        <v>4</v>
      </c>
    </row>
    <row r="19" spans="1:27" ht="13.5" thickBot="1">
      <c r="A19" s="53" t="s">
        <v>20</v>
      </c>
      <c r="B19" s="54"/>
      <c r="C19" s="55"/>
      <c r="D19" s="84"/>
      <c r="E19" s="85"/>
      <c r="F19" s="88">
        <f t="shared" si="7"/>
      </c>
      <c r="G19" s="56">
        <f t="shared" si="0"/>
      </c>
      <c r="H19" s="57"/>
      <c r="I19" s="84"/>
      <c r="J19" s="85"/>
      <c r="K19" s="88">
        <f t="shared" si="8"/>
      </c>
      <c r="L19" s="56">
        <f t="shared" si="1"/>
      </c>
      <c r="M19" s="58"/>
      <c r="N19" s="84"/>
      <c r="O19" s="85"/>
      <c r="P19" s="88">
        <f t="shared" si="6"/>
      </c>
      <c r="Q19" s="56">
        <f t="shared" si="2"/>
      </c>
      <c r="R19" s="58"/>
      <c r="S19" s="84"/>
      <c r="T19" s="85"/>
      <c r="U19" s="96">
        <f t="shared" si="3"/>
      </c>
      <c r="V19" s="56"/>
      <c r="W19" s="56"/>
      <c r="X19" s="56"/>
      <c r="Y19" s="58"/>
      <c r="Z19" s="59">
        <f t="shared" si="4"/>
      </c>
      <c r="AA19" s="25">
        <f t="shared" si="5"/>
        <v>0</v>
      </c>
    </row>
    <row r="20" spans="1:26" ht="12.75">
      <c r="A20" s="23"/>
      <c r="B20" s="24" t="s">
        <v>4</v>
      </c>
      <c r="C20" s="23"/>
      <c r="D20" s="135">
        <f>SUM(D7:D19)</f>
        <v>21</v>
      </c>
      <c r="E20" s="135">
        <f>SUM(E7:E19)</f>
        <v>54</v>
      </c>
      <c r="F20" s="136">
        <f>IF(E20&gt;0,D20*100/E20,0)</f>
        <v>38.888888888888886</v>
      </c>
      <c r="G20" s="23"/>
      <c r="H20" s="9"/>
      <c r="I20" s="135">
        <f>SUM(I7:I19)</f>
        <v>17</v>
      </c>
      <c r="J20" s="135">
        <f>SUM(J7:J19)</f>
        <v>34</v>
      </c>
      <c r="K20" s="136">
        <f>IF(J20&gt;0,I20*100/J20,0)</f>
        <v>50</v>
      </c>
      <c r="L20" s="23"/>
      <c r="M20" s="16"/>
      <c r="N20" s="135">
        <f>SUM(N7:N19)</f>
        <v>2</v>
      </c>
      <c r="O20" s="135">
        <f>SUM(O7:O19)</f>
        <v>7</v>
      </c>
      <c r="P20" s="136">
        <f>IF(O20&gt;0,N20*100/O20,0)</f>
        <v>28.571428571428573</v>
      </c>
      <c r="Q20" s="23"/>
      <c r="R20" s="16"/>
      <c r="S20" s="40">
        <f aca="true" t="shared" si="9" ref="S20:X20">SUM(S7:S19)</f>
        <v>18</v>
      </c>
      <c r="T20" s="40">
        <f t="shared" si="9"/>
        <v>24</v>
      </c>
      <c r="U20" s="40">
        <f t="shared" si="9"/>
        <v>6</v>
      </c>
      <c r="V20" s="40">
        <f t="shared" si="9"/>
        <v>21</v>
      </c>
      <c r="W20" s="40">
        <f t="shared" si="9"/>
        <v>2</v>
      </c>
      <c r="X20" s="40">
        <f t="shared" si="9"/>
        <v>0</v>
      </c>
      <c r="Y20" s="41"/>
      <c r="Z20" s="44">
        <f>SUM(Z7:Z19)</f>
        <v>65</v>
      </c>
    </row>
    <row r="21" spans="1:27" ht="12.75" customHeight="1">
      <c r="A21" s="9"/>
      <c r="B21" s="9"/>
      <c r="C21" s="9"/>
      <c r="D21" s="9"/>
      <c r="E21" s="9"/>
      <c r="F21" s="130"/>
      <c r="G21" s="9"/>
      <c r="H21" s="9"/>
      <c r="I21" s="9"/>
      <c r="J21" s="9"/>
      <c r="K21" s="10"/>
      <c r="L21" s="9"/>
      <c r="M21" s="8"/>
      <c r="N21" s="8"/>
      <c r="O21" s="9"/>
      <c r="P21" s="10"/>
      <c r="Q21" s="9"/>
      <c r="R21" s="8"/>
      <c r="S21" s="9"/>
      <c r="T21" s="9"/>
      <c r="U21" s="9"/>
      <c r="V21" s="9"/>
      <c r="W21" s="9"/>
      <c r="X21" s="9"/>
      <c r="Y21" s="8"/>
      <c r="Z21" s="10"/>
      <c r="AA21" s="9"/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selection activeCell="X27" sqref="X27"/>
    </sheetView>
  </sheetViews>
  <sheetFormatPr defaultColWidth="8.8515625" defaultRowHeight="12.75"/>
  <cols>
    <col min="1" max="1" width="22.8515625" style="6" customWidth="1"/>
    <col min="2" max="2" width="4.7109375" style="6" customWidth="1"/>
    <col min="3" max="3" width="2.7109375" style="6" customWidth="1"/>
    <col min="4" max="5" width="4.7109375" style="6" customWidth="1"/>
    <col min="6" max="6" width="4.7109375" style="2" customWidth="1"/>
    <col min="7" max="7" width="4.7109375" style="6" hidden="1" customWidth="1"/>
    <col min="8" max="8" width="2.7109375" style="6" customWidth="1"/>
    <col min="9" max="10" width="4.7109375" style="6" customWidth="1"/>
    <col min="11" max="11" width="4.7109375" style="2" customWidth="1"/>
    <col min="12" max="12" width="4.7109375" style="6" hidden="1" customWidth="1"/>
    <col min="13" max="13" width="2.7109375" style="7" customWidth="1"/>
    <col min="14" max="14" width="4.7109375" style="7" customWidth="1"/>
    <col min="15" max="15" width="4.7109375" style="6" customWidth="1"/>
    <col min="16" max="16" width="4.7109375" style="2" customWidth="1"/>
    <col min="17" max="17" width="4.7109375" style="6" hidden="1" customWidth="1"/>
    <col min="18" max="18" width="2.7109375" style="7" customWidth="1"/>
    <col min="19" max="24" width="4.7109375" style="6" customWidth="1"/>
    <col min="25" max="25" width="2.7109375" style="7" customWidth="1"/>
    <col min="26" max="26" width="7.8515625" style="2" customWidth="1"/>
    <col min="27" max="27" width="4.28125" style="6" hidden="1" customWidth="1"/>
    <col min="28" max="16384" width="8.8515625" style="6" customWidth="1"/>
  </cols>
  <sheetData>
    <row r="1" spans="1:28" ht="14.25" customHeight="1" thickBot="1">
      <c r="A1" s="139" t="s">
        <v>6</v>
      </c>
      <c r="B1" s="143">
        <v>41776</v>
      </c>
      <c r="C1" s="143"/>
      <c r="D1" s="143"/>
      <c r="E1" s="143"/>
      <c r="F1" s="63"/>
      <c r="G1" s="64"/>
      <c r="H1" s="64"/>
      <c r="I1" s="65"/>
      <c r="J1" s="65"/>
      <c r="K1" s="66"/>
      <c r="L1" s="65"/>
      <c r="M1" s="65"/>
      <c r="N1" s="65"/>
      <c r="O1" s="65"/>
      <c r="P1" s="66"/>
      <c r="Q1" s="65"/>
      <c r="R1" s="65"/>
      <c r="S1" s="65"/>
      <c r="T1" s="65"/>
      <c r="U1" s="65"/>
      <c r="V1" s="65"/>
      <c r="W1" s="65"/>
      <c r="X1" s="65"/>
      <c r="Y1" s="65"/>
      <c r="Z1" s="60"/>
      <c r="AA1" s="7"/>
      <c r="AB1" s="7"/>
    </row>
    <row r="2" spans="1:27" s="13" customFormat="1" ht="26.25" customHeight="1">
      <c r="A2" s="46" t="s">
        <v>55</v>
      </c>
      <c r="B2" s="46"/>
      <c r="C2" s="46"/>
      <c r="D2" s="46" t="s">
        <v>60</v>
      </c>
      <c r="E2" s="46"/>
      <c r="F2" s="47"/>
      <c r="G2" s="48"/>
      <c r="H2" s="48"/>
      <c r="I2" s="48"/>
      <c r="J2" s="48"/>
      <c r="K2" s="49"/>
      <c r="L2" s="50"/>
      <c r="M2" s="50"/>
      <c r="N2" s="51" t="s">
        <v>117</v>
      </c>
      <c r="O2" s="48"/>
      <c r="P2" s="49"/>
      <c r="Q2" s="50"/>
      <c r="R2" s="51"/>
      <c r="S2" s="50"/>
      <c r="T2" s="50"/>
      <c r="U2" s="50"/>
      <c r="V2" s="52" t="s">
        <v>107</v>
      </c>
      <c r="W2" s="52"/>
      <c r="X2" s="52"/>
      <c r="Y2" s="52"/>
      <c r="Z2" s="142">
        <v>6</v>
      </c>
      <c r="AA2" s="12"/>
    </row>
    <row r="3" spans="1:27" s="13" customFormat="1" ht="19.5" customHeight="1" thickBot="1">
      <c r="A3" s="97" t="s">
        <v>1</v>
      </c>
      <c r="B3" s="129" t="s">
        <v>118</v>
      </c>
      <c r="C3" s="98"/>
      <c r="D3" s="98"/>
      <c r="E3" s="98"/>
      <c r="F3" s="99"/>
      <c r="G3" s="100"/>
      <c r="H3" s="101"/>
      <c r="I3" s="101"/>
      <c r="J3" s="101"/>
      <c r="K3" s="102"/>
      <c r="L3" s="101"/>
      <c r="M3" s="101"/>
      <c r="N3" s="101"/>
      <c r="O3" s="101"/>
      <c r="P3" s="102"/>
      <c r="Q3" s="101"/>
      <c r="R3" s="101"/>
      <c r="S3" s="101"/>
      <c r="T3" s="101"/>
      <c r="U3" s="101"/>
      <c r="V3" s="101"/>
      <c r="W3" s="101"/>
      <c r="X3" s="101"/>
      <c r="Y3" s="101"/>
      <c r="Z3" s="103"/>
      <c r="AA3" s="12"/>
    </row>
    <row r="4" spans="1:27" ht="14.25" customHeight="1">
      <c r="A4" s="61"/>
      <c r="B4" s="61"/>
      <c r="C4" s="61"/>
      <c r="D4" s="61"/>
      <c r="E4" s="61"/>
      <c r="F4" s="43"/>
      <c r="G4" s="61"/>
      <c r="H4" s="61"/>
      <c r="I4" s="61"/>
      <c r="J4" s="61"/>
      <c r="K4" s="43"/>
      <c r="L4" s="61"/>
      <c r="M4" s="61"/>
      <c r="N4" s="61"/>
      <c r="O4" s="61"/>
      <c r="P4" s="43"/>
      <c r="Q4" s="61"/>
      <c r="R4" s="61"/>
      <c r="S4" s="61"/>
      <c r="T4" s="61"/>
      <c r="U4" s="61"/>
      <c r="V4" s="61"/>
      <c r="W4" s="61"/>
      <c r="X4" s="61"/>
      <c r="Y4" s="61"/>
      <c r="Z4" s="43"/>
      <c r="AA4" s="12"/>
    </row>
    <row r="5" spans="1:27" ht="12.75">
      <c r="A5" s="7"/>
      <c r="B5" s="7"/>
      <c r="C5" s="7"/>
      <c r="D5" s="1" t="s">
        <v>40</v>
      </c>
      <c r="E5" s="1"/>
      <c r="F5" s="3"/>
      <c r="G5" s="1"/>
      <c r="H5" s="7"/>
      <c r="I5" s="1" t="s">
        <v>42</v>
      </c>
      <c r="J5" s="1"/>
      <c r="K5" s="3"/>
      <c r="L5" s="1"/>
      <c r="M5" s="11"/>
      <c r="N5" s="1" t="s">
        <v>41</v>
      </c>
      <c r="O5" s="1"/>
      <c r="P5" s="3"/>
      <c r="Q5" s="1"/>
      <c r="R5" s="11"/>
      <c r="S5" s="11"/>
      <c r="T5" s="11"/>
      <c r="U5" s="11"/>
      <c r="V5" s="11"/>
      <c r="W5" s="11"/>
      <c r="X5" s="11"/>
      <c r="Y5" s="11"/>
      <c r="Z5" s="11"/>
      <c r="AA5" s="12"/>
    </row>
    <row r="6" spans="1:27" s="110" customFormat="1" ht="24.75" customHeight="1" thickBot="1">
      <c r="A6" s="108"/>
      <c r="B6" s="111" t="s">
        <v>44</v>
      </c>
      <c r="C6" s="111"/>
      <c r="D6" s="111" t="s">
        <v>29</v>
      </c>
      <c r="E6" s="111" t="s">
        <v>5</v>
      </c>
      <c r="F6" s="107" t="s">
        <v>0</v>
      </c>
      <c r="G6" s="111"/>
      <c r="H6" s="109"/>
      <c r="I6" s="111" t="s">
        <v>29</v>
      </c>
      <c r="J6" s="111" t="s">
        <v>5</v>
      </c>
      <c r="K6" s="107" t="s">
        <v>0</v>
      </c>
      <c r="L6" s="111"/>
      <c r="M6" s="111"/>
      <c r="N6" s="111" t="s">
        <v>29</v>
      </c>
      <c r="O6" s="111" t="s">
        <v>5</v>
      </c>
      <c r="P6" s="107" t="s">
        <v>0</v>
      </c>
      <c r="Q6" s="111"/>
      <c r="R6" s="111"/>
      <c r="S6" s="107" t="s">
        <v>30</v>
      </c>
      <c r="T6" s="107" t="s">
        <v>43</v>
      </c>
      <c r="U6" s="107" t="s">
        <v>32</v>
      </c>
      <c r="V6" s="107" t="s">
        <v>33</v>
      </c>
      <c r="W6" s="107" t="s">
        <v>34</v>
      </c>
      <c r="X6" s="107" t="s">
        <v>35</v>
      </c>
      <c r="Y6" s="107"/>
      <c r="Z6" s="107" t="s">
        <v>2</v>
      </c>
      <c r="AA6" s="109"/>
    </row>
    <row r="7" spans="1:27" ht="12.75">
      <c r="A7" s="67" t="s">
        <v>13</v>
      </c>
      <c r="B7" s="68" t="s">
        <v>65</v>
      </c>
      <c r="C7" s="69"/>
      <c r="D7" s="70">
        <v>0</v>
      </c>
      <c r="E7" s="70">
        <v>3</v>
      </c>
      <c r="F7" s="71">
        <f>IF(ISERROR(G7),0,G7)</f>
        <v>0</v>
      </c>
      <c r="G7" s="70">
        <f>IF(B7="x",(D7*100)/E7,"")</f>
        <v>0</v>
      </c>
      <c r="H7" s="69"/>
      <c r="I7" s="78">
        <v>0</v>
      </c>
      <c r="J7" s="79">
        <v>0</v>
      </c>
      <c r="K7" s="86">
        <f>IF(ISERROR(L7),0,L7)</f>
        <v>0</v>
      </c>
      <c r="L7" s="70" t="e">
        <f>IF(B7="x",(I7*100)/J7,"")</f>
        <v>#DIV/0!</v>
      </c>
      <c r="M7" s="69"/>
      <c r="N7" s="78">
        <v>0</v>
      </c>
      <c r="O7" s="79">
        <v>0</v>
      </c>
      <c r="P7" s="86">
        <f>IF(ISERROR(Q7),0,Q7)</f>
        <v>0</v>
      </c>
      <c r="Q7" s="70" t="e">
        <f>IF(B7="x",(N7*100)/O7,"")</f>
        <v>#DIV/0!</v>
      </c>
      <c r="R7" s="69"/>
      <c r="S7" s="78">
        <v>1</v>
      </c>
      <c r="T7" s="79">
        <v>1</v>
      </c>
      <c r="U7" s="80">
        <f>IF(S7&lt;&gt;"",T7-S7,"")</f>
        <v>0</v>
      </c>
      <c r="V7" s="70">
        <v>2</v>
      </c>
      <c r="W7" s="70">
        <v>0</v>
      </c>
      <c r="X7" s="70">
        <v>0</v>
      </c>
      <c r="Y7" s="69"/>
      <c r="Z7" s="72">
        <f>IF(B7="x",(D7*2)+I7+(N7*3),"")</f>
        <v>0</v>
      </c>
      <c r="AA7" s="25">
        <f>IF(Z7="",0,Z7)</f>
        <v>0</v>
      </c>
    </row>
    <row r="8" spans="1:27" ht="12.75">
      <c r="A8" s="17" t="s">
        <v>28</v>
      </c>
      <c r="B8" s="18"/>
      <c r="C8" s="20"/>
      <c r="D8" s="81"/>
      <c r="E8" s="82"/>
      <c r="F8" s="87">
        <f>IF(ISERROR(G8),0,G8)</f>
      </c>
      <c r="G8" s="19">
        <f aca="true" t="shared" si="0" ref="G8:G19">IF(B8="x",(D8*100)/E8,"")</f>
      </c>
      <c r="H8" s="21"/>
      <c r="I8" s="81"/>
      <c r="J8" s="82"/>
      <c r="K8" s="87">
        <f>IF(ISERROR(L8),0,L8)</f>
      </c>
      <c r="L8" s="19">
        <f aca="true" t="shared" si="1" ref="L8:L19">IF(B8="x",(I8*100)/J8,"")</f>
      </c>
      <c r="M8" s="22"/>
      <c r="N8" s="81"/>
      <c r="O8" s="82"/>
      <c r="P8" s="87">
        <f>IF(ISERROR(Q8),0,Q8)</f>
      </c>
      <c r="Q8" s="19">
        <f aca="true" t="shared" si="2" ref="Q8:Q19">IF(B8="x",(N8*100)/O8,"")</f>
      </c>
      <c r="R8" s="22"/>
      <c r="S8" s="81"/>
      <c r="T8" s="82"/>
      <c r="U8" s="83">
        <f aca="true" t="shared" si="3" ref="U8:U19">IF(S8&lt;&gt;"",T8-S8,"")</f>
      </c>
      <c r="V8" s="19"/>
      <c r="W8" s="19"/>
      <c r="X8" s="19"/>
      <c r="Y8" s="22"/>
      <c r="Z8" s="42">
        <f aca="true" t="shared" si="4" ref="Z8:Z19">IF(B8="x",(D8*2)+I8+(N8*3),"")</f>
      </c>
      <c r="AA8" s="25">
        <f aca="true" t="shared" si="5" ref="AA8:AA19">IF(Z8="",0,Z8)</f>
        <v>0</v>
      </c>
    </row>
    <row r="9" spans="1:27" ht="12.75">
      <c r="A9" s="17" t="s">
        <v>14</v>
      </c>
      <c r="B9" s="18" t="s">
        <v>65</v>
      </c>
      <c r="C9" s="20"/>
      <c r="D9" s="81">
        <v>0</v>
      </c>
      <c r="E9" s="82">
        <v>1</v>
      </c>
      <c r="F9" s="87">
        <f>IF(ISERROR(G9),0,G9)</f>
        <v>0</v>
      </c>
      <c r="G9" s="19">
        <f t="shared" si="0"/>
        <v>0</v>
      </c>
      <c r="H9" s="21"/>
      <c r="I9" s="81">
        <v>0</v>
      </c>
      <c r="J9" s="82">
        <v>0</v>
      </c>
      <c r="K9" s="87">
        <f>IF(ISERROR(L9),0,L9)</f>
        <v>0</v>
      </c>
      <c r="L9" s="19" t="e">
        <f t="shared" si="1"/>
        <v>#DIV/0!</v>
      </c>
      <c r="M9" s="22"/>
      <c r="N9" s="81">
        <v>1</v>
      </c>
      <c r="O9" s="82">
        <v>2</v>
      </c>
      <c r="P9" s="87">
        <f>IF(ISERROR(Q9),0,Q9)</f>
        <v>50</v>
      </c>
      <c r="Q9" s="19">
        <f t="shared" si="2"/>
        <v>50</v>
      </c>
      <c r="R9" s="22"/>
      <c r="S9" s="81">
        <v>1</v>
      </c>
      <c r="T9" s="82">
        <v>1</v>
      </c>
      <c r="U9" s="83">
        <f t="shared" si="3"/>
        <v>0</v>
      </c>
      <c r="V9" s="19">
        <v>0</v>
      </c>
      <c r="W9" s="19">
        <v>0</v>
      </c>
      <c r="X9" s="19">
        <v>0</v>
      </c>
      <c r="Y9" s="22"/>
      <c r="Z9" s="42">
        <f t="shared" si="4"/>
        <v>3</v>
      </c>
      <c r="AA9" s="25">
        <f t="shared" si="5"/>
        <v>3</v>
      </c>
    </row>
    <row r="10" spans="1:27" ht="12.75">
      <c r="A10" s="17" t="s">
        <v>15</v>
      </c>
      <c r="B10" s="18" t="s">
        <v>65</v>
      </c>
      <c r="C10" s="20"/>
      <c r="D10" s="81">
        <v>20</v>
      </c>
      <c r="E10" s="82">
        <v>31</v>
      </c>
      <c r="F10" s="87">
        <f>IF(ISERROR(G10),0,G10)</f>
        <v>64.51612903225806</v>
      </c>
      <c r="G10" s="19">
        <f>IF(B10="x",(D10*100)/E10,"")</f>
        <v>64.51612903225806</v>
      </c>
      <c r="H10" s="21"/>
      <c r="I10" s="81">
        <v>7</v>
      </c>
      <c r="J10" s="82">
        <v>16</v>
      </c>
      <c r="K10" s="87">
        <f>IF(ISERROR(L10),0,L10)</f>
        <v>43.75</v>
      </c>
      <c r="L10" s="19">
        <f t="shared" si="1"/>
        <v>43.75</v>
      </c>
      <c r="M10" s="22"/>
      <c r="N10" s="81">
        <v>1</v>
      </c>
      <c r="O10" s="82">
        <v>3</v>
      </c>
      <c r="P10" s="87">
        <f aca="true" t="shared" si="6" ref="P10:P19">IF(ISERROR(Q10),0,Q10)</f>
        <v>33.333333333333336</v>
      </c>
      <c r="Q10" s="19">
        <f t="shared" si="2"/>
        <v>33.333333333333336</v>
      </c>
      <c r="R10" s="22"/>
      <c r="S10" s="81">
        <v>6</v>
      </c>
      <c r="T10" s="82">
        <v>7</v>
      </c>
      <c r="U10" s="83">
        <f t="shared" si="3"/>
        <v>1</v>
      </c>
      <c r="V10" s="19">
        <v>14</v>
      </c>
      <c r="W10" s="19">
        <v>0</v>
      </c>
      <c r="X10" s="19">
        <v>0</v>
      </c>
      <c r="Y10" s="22"/>
      <c r="Z10" s="42">
        <f t="shared" si="4"/>
        <v>50</v>
      </c>
      <c r="AA10" s="25">
        <f t="shared" si="5"/>
        <v>50</v>
      </c>
    </row>
    <row r="11" spans="1:27" ht="12.75">
      <c r="A11" s="17" t="s">
        <v>52</v>
      </c>
      <c r="B11" s="18" t="s">
        <v>65</v>
      </c>
      <c r="C11" s="20"/>
      <c r="D11" s="81">
        <v>0</v>
      </c>
      <c r="E11" s="82">
        <v>4</v>
      </c>
      <c r="F11" s="87">
        <f aca="true" t="shared" si="7" ref="F11:F19">IF(ISERROR(G11),0,G11)</f>
        <v>0</v>
      </c>
      <c r="G11" s="19">
        <f t="shared" si="0"/>
        <v>0</v>
      </c>
      <c r="H11" s="21"/>
      <c r="I11" s="81">
        <v>0</v>
      </c>
      <c r="J11" s="82">
        <v>0</v>
      </c>
      <c r="K11" s="87">
        <f aca="true" t="shared" si="8" ref="K11:K19">IF(ISERROR(L11),0,L11)</f>
        <v>0</v>
      </c>
      <c r="L11" s="19" t="e">
        <f t="shared" si="1"/>
        <v>#DIV/0!</v>
      </c>
      <c r="M11" s="22"/>
      <c r="N11" s="81">
        <v>0</v>
      </c>
      <c r="O11" s="82">
        <v>0</v>
      </c>
      <c r="P11" s="87">
        <f t="shared" si="6"/>
        <v>0</v>
      </c>
      <c r="Q11" s="19" t="e">
        <f t="shared" si="2"/>
        <v>#DIV/0!</v>
      </c>
      <c r="R11" s="22"/>
      <c r="S11" s="81">
        <v>2</v>
      </c>
      <c r="T11" s="82">
        <v>3</v>
      </c>
      <c r="U11" s="83">
        <f t="shared" si="3"/>
        <v>1</v>
      </c>
      <c r="V11" s="19">
        <v>8</v>
      </c>
      <c r="W11" s="19">
        <v>0</v>
      </c>
      <c r="X11" s="19">
        <v>0</v>
      </c>
      <c r="Y11" s="22"/>
      <c r="Z11" s="42">
        <f t="shared" si="4"/>
        <v>0</v>
      </c>
      <c r="AA11" s="25">
        <f t="shared" si="5"/>
        <v>0</v>
      </c>
    </row>
    <row r="12" spans="1:27" ht="12.75" hidden="1">
      <c r="A12" s="17" t="s">
        <v>21</v>
      </c>
      <c r="B12" s="18"/>
      <c r="C12" s="20"/>
      <c r="D12" s="81">
        <v>0</v>
      </c>
      <c r="E12" s="82">
        <v>0</v>
      </c>
      <c r="F12" s="87">
        <f>IF(ISERROR(G12),0,G12)</f>
      </c>
      <c r="G12" s="19">
        <f>IF(B12="x",(D12*100)/E12,"")</f>
      </c>
      <c r="H12" s="21"/>
      <c r="I12" s="81">
        <v>0</v>
      </c>
      <c r="J12" s="82">
        <v>0</v>
      </c>
      <c r="K12" s="87">
        <f>IF(ISERROR(L12),0,L12)</f>
      </c>
      <c r="L12" s="19">
        <f>IF(B12="x",(I12*100)/J12,"")</f>
      </c>
      <c r="M12" s="22"/>
      <c r="N12" s="81"/>
      <c r="O12" s="82"/>
      <c r="P12" s="87">
        <f>IF(ISERROR(Q12),0,Q12)</f>
      </c>
      <c r="Q12" s="19">
        <f>IF(B12="x",(N12*100)/O12,"")</f>
      </c>
      <c r="R12" s="22"/>
      <c r="S12" s="81"/>
      <c r="T12" s="82"/>
      <c r="U12" s="83">
        <f>IF(S12&lt;&gt;"",T12-S12,"")</f>
      </c>
      <c r="V12" s="19"/>
      <c r="W12" s="19"/>
      <c r="X12" s="19"/>
      <c r="Y12" s="22"/>
      <c r="Z12" s="42">
        <f>IF(B12="x",(D12*2)+I12+(N12*3),"")</f>
      </c>
      <c r="AA12" s="25">
        <f>IF(Z12="",0,Z12)</f>
        <v>0</v>
      </c>
    </row>
    <row r="13" spans="1:27" ht="12.75">
      <c r="A13" s="17" t="s">
        <v>27</v>
      </c>
      <c r="B13" s="18" t="s">
        <v>65</v>
      </c>
      <c r="C13" s="20"/>
      <c r="D13" s="81">
        <v>0</v>
      </c>
      <c r="E13" s="82">
        <v>0</v>
      </c>
      <c r="F13" s="87">
        <f t="shared" si="7"/>
        <v>0</v>
      </c>
      <c r="G13" s="19" t="e">
        <f t="shared" si="0"/>
        <v>#DIV/0!</v>
      </c>
      <c r="H13" s="21"/>
      <c r="I13" s="81">
        <v>0</v>
      </c>
      <c r="J13" s="82">
        <v>0</v>
      </c>
      <c r="K13" s="87">
        <f t="shared" si="8"/>
        <v>0</v>
      </c>
      <c r="L13" s="19" t="e">
        <f t="shared" si="1"/>
        <v>#DIV/0!</v>
      </c>
      <c r="M13" s="22"/>
      <c r="N13" s="81">
        <v>0</v>
      </c>
      <c r="O13" s="82">
        <v>0</v>
      </c>
      <c r="P13" s="87">
        <f t="shared" si="6"/>
        <v>0</v>
      </c>
      <c r="Q13" s="19" t="e">
        <f t="shared" si="2"/>
        <v>#DIV/0!</v>
      </c>
      <c r="R13" s="22"/>
      <c r="S13" s="81">
        <v>1</v>
      </c>
      <c r="T13" s="82">
        <v>0</v>
      </c>
      <c r="U13" s="83">
        <f t="shared" si="3"/>
        <v>-1</v>
      </c>
      <c r="V13" s="19">
        <v>1</v>
      </c>
      <c r="W13" s="19">
        <v>2</v>
      </c>
      <c r="X13" s="19">
        <v>0</v>
      </c>
      <c r="Y13" s="22"/>
      <c r="Z13" s="42">
        <f t="shared" si="4"/>
        <v>0</v>
      </c>
      <c r="AA13" s="25">
        <f t="shared" si="5"/>
        <v>0</v>
      </c>
    </row>
    <row r="14" spans="1:27" ht="12.75">
      <c r="A14" s="17" t="s">
        <v>16</v>
      </c>
      <c r="B14" s="18" t="s">
        <v>65</v>
      </c>
      <c r="C14" s="20"/>
      <c r="D14" s="81">
        <v>0</v>
      </c>
      <c r="E14" s="82">
        <v>3</v>
      </c>
      <c r="F14" s="87">
        <f>IF(ISERROR(G14),0,G14)</f>
        <v>0</v>
      </c>
      <c r="G14" s="19">
        <f>IF(B14="x",(D14*100)/E14,"")</f>
        <v>0</v>
      </c>
      <c r="H14" s="21"/>
      <c r="I14" s="81">
        <v>0</v>
      </c>
      <c r="J14" s="82">
        <v>0</v>
      </c>
      <c r="K14" s="87">
        <f>IF(ISERROR(L14),0,L14)</f>
        <v>0</v>
      </c>
      <c r="L14" s="19" t="e">
        <f t="shared" si="1"/>
        <v>#DIV/0!</v>
      </c>
      <c r="M14" s="22"/>
      <c r="N14" s="81">
        <v>0</v>
      </c>
      <c r="O14" s="82">
        <v>0</v>
      </c>
      <c r="P14" s="87">
        <f t="shared" si="6"/>
        <v>0</v>
      </c>
      <c r="Q14" s="19" t="e">
        <f t="shared" si="2"/>
        <v>#DIV/0!</v>
      </c>
      <c r="R14" s="22"/>
      <c r="S14" s="81">
        <v>1</v>
      </c>
      <c r="T14" s="82">
        <v>4</v>
      </c>
      <c r="U14" s="83">
        <f t="shared" si="3"/>
        <v>3</v>
      </c>
      <c r="V14" s="19">
        <v>4</v>
      </c>
      <c r="W14" s="19">
        <v>1</v>
      </c>
      <c r="X14" s="19">
        <v>0</v>
      </c>
      <c r="Y14" s="22"/>
      <c r="Z14" s="42">
        <f t="shared" si="4"/>
        <v>0</v>
      </c>
      <c r="AA14" s="25">
        <f t="shared" si="5"/>
        <v>0</v>
      </c>
    </row>
    <row r="15" spans="1:27" ht="12.75">
      <c r="A15" s="17" t="s">
        <v>17</v>
      </c>
      <c r="B15" s="18" t="s">
        <v>65</v>
      </c>
      <c r="C15" s="20"/>
      <c r="D15" s="81">
        <v>0</v>
      </c>
      <c r="E15" s="82">
        <v>2</v>
      </c>
      <c r="F15" s="87">
        <f t="shared" si="7"/>
        <v>0</v>
      </c>
      <c r="G15" s="19">
        <f t="shared" si="0"/>
        <v>0</v>
      </c>
      <c r="H15" s="21"/>
      <c r="I15" s="81">
        <v>0</v>
      </c>
      <c r="J15" s="82">
        <v>0</v>
      </c>
      <c r="K15" s="87">
        <f t="shared" si="8"/>
        <v>0</v>
      </c>
      <c r="L15" s="19" t="e">
        <f t="shared" si="1"/>
        <v>#DIV/0!</v>
      </c>
      <c r="M15" s="22"/>
      <c r="N15" s="81">
        <v>0</v>
      </c>
      <c r="O15" s="82">
        <v>0</v>
      </c>
      <c r="P15" s="87">
        <f t="shared" si="6"/>
        <v>0</v>
      </c>
      <c r="Q15" s="19" t="e">
        <f t="shared" si="2"/>
        <v>#DIV/0!</v>
      </c>
      <c r="R15" s="22"/>
      <c r="S15" s="81">
        <v>0</v>
      </c>
      <c r="T15" s="82">
        <v>0</v>
      </c>
      <c r="U15" s="83">
        <f t="shared" si="3"/>
        <v>0</v>
      </c>
      <c r="V15" s="19">
        <v>0</v>
      </c>
      <c r="W15" s="19">
        <v>0</v>
      </c>
      <c r="X15" s="19">
        <v>0</v>
      </c>
      <c r="Y15" s="22"/>
      <c r="Z15" s="42">
        <f t="shared" si="4"/>
        <v>0</v>
      </c>
      <c r="AA15" s="25">
        <f t="shared" si="5"/>
        <v>0</v>
      </c>
    </row>
    <row r="16" spans="1:27" ht="12.75">
      <c r="A16" s="17" t="s">
        <v>18</v>
      </c>
      <c r="B16" s="18" t="s">
        <v>65</v>
      </c>
      <c r="C16" s="20"/>
      <c r="D16" s="81">
        <v>4</v>
      </c>
      <c r="E16" s="82">
        <v>14</v>
      </c>
      <c r="F16" s="87">
        <f t="shared" si="7"/>
        <v>28.571428571428573</v>
      </c>
      <c r="G16" s="19">
        <f t="shared" si="0"/>
        <v>28.571428571428573</v>
      </c>
      <c r="H16" s="21"/>
      <c r="I16" s="81">
        <v>1</v>
      </c>
      <c r="J16" s="82">
        <v>2</v>
      </c>
      <c r="K16" s="87">
        <f t="shared" si="8"/>
        <v>50</v>
      </c>
      <c r="L16" s="19">
        <f t="shared" si="1"/>
        <v>50</v>
      </c>
      <c r="M16" s="22"/>
      <c r="N16" s="81">
        <v>1</v>
      </c>
      <c r="O16" s="82">
        <v>4</v>
      </c>
      <c r="P16" s="87">
        <f t="shared" si="6"/>
        <v>25</v>
      </c>
      <c r="Q16" s="19">
        <f t="shared" si="2"/>
        <v>25</v>
      </c>
      <c r="R16" s="22"/>
      <c r="S16" s="81">
        <v>6</v>
      </c>
      <c r="T16" s="82">
        <v>9</v>
      </c>
      <c r="U16" s="83">
        <f t="shared" si="3"/>
        <v>3</v>
      </c>
      <c r="V16" s="19">
        <v>1</v>
      </c>
      <c r="W16" s="19">
        <v>0</v>
      </c>
      <c r="X16" s="19">
        <v>0</v>
      </c>
      <c r="Y16" s="22"/>
      <c r="Z16" s="42">
        <f t="shared" si="4"/>
        <v>12</v>
      </c>
      <c r="AA16" s="25">
        <f t="shared" si="5"/>
        <v>12</v>
      </c>
    </row>
    <row r="17" spans="1:27" ht="12.75">
      <c r="A17" s="17" t="s">
        <v>53</v>
      </c>
      <c r="B17" s="18"/>
      <c r="C17" s="20"/>
      <c r="D17" s="81"/>
      <c r="E17" s="82"/>
      <c r="F17" s="87">
        <f t="shared" si="7"/>
      </c>
      <c r="G17" s="19">
        <f t="shared" si="0"/>
      </c>
      <c r="H17" s="21"/>
      <c r="I17" s="81"/>
      <c r="J17" s="82"/>
      <c r="K17" s="87">
        <f t="shared" si="8"/>
      </c>
      <c r="L17" s="19">
        <f t="shared" si="1"/>
      </c>
      <c r="M17" s="22"/>
      <c r="N17" s="81"/>
      <c r="O17" s="82"/>
      <c r="P17" s="87">
        <f t="shared" si="6"/>
      </c>
      <c r="Q17" s="19">
        <f t="shared" si="2"/>
      </c>
      <c r="R17" s="22"/>
      <c r="S17" s="81"/>
      <c r="T17" s="82"/>
      <c r="U17" s="83">
        <f t="shared" si="3"/>
      </c>
      <c r="V17" s="19"/>
      <c r="W17" s="19"/>
      <c r="X17" s="19"/>
      <c r="Y17" s="22"/>
      <c r="Z17" s="42">
        <f t="shared" si="4"/>
      </c>
      <c r="AA17" s="25">
        <f t="shared" si="5"/>
        <v>0</v>
      </c>
    </row>
    <row r="18" spans="1:27" ht="12.75">
      <c r="A18" s="17" t="s">
        <v>19</v>
      </c>
      <c r="B18" s="18" t="s">
        <v>65</v>
      </c>
      <c r="C18" s="20"/>
      <c r="D18" s="81">
        <v>0</v>
      </c>
      <c r="E18" s="82">
        <v>6</v>
      </c>
      <c r="F18" s="87">
        <f t="shared" si="7"/>
        <v>0</v>
      </c>
      <c r="G18" s="19">
        <f t="shared" si="0"/>
        <v>0</v>
      </c>
      <c r="H18" s="21"/>
      <c r="I18" s="81">
        <v>0</v>
      </c>
      <c r="J18" s="82">
        <v>0</v>
      </c>
      <c r="K18" s="87">
        <f t="shared" si="8"/>
        <v>0</v>
      </c>
      <c r="L18" s="19" t="e">
        <f t="shared" si="1"/>
        <v>#DIV/0!</v>
      </c>
      <c r="M18" s="22"/>
      <c r="N18" s="81">
        <v>0</v>
      </c>
      <c r="O18" s="82">
        <v>0</v>
      </c>
      <c r="P18" s="87">
        <f t="shared" si="6"/>
        <v>0</v>
      </c>
      <c r="Q18" s="19" t="e">
        <f t="shared" si="2"/>
        <v>#DIV/0!</v>
      </c>
      <c r="R18" s="22"/>
      <c r="S18" s="81">
        <v>3</v>
      </c>
      <c r="T18" s="82">
        <v>1</v>
      </c>
      <c r="U18" s="83">
        <f t="shared" si="3"/>
        <v>-2</v>
      </c>
      <c r="V18" s="19">
        <v>1</v>
      </c>
      <c r="W18" s="19">
        <v>1</v>
      </c>
      <c r="X18" s="19">
        <v>1</v>
      </c>
      <c r="Y18" s="22"/>
      <c r="Z18" s="42">
        <f t="shared" si="4"/>
        <v>0</v>
      </c>
      <c r="AA18" s="25">
        <f t="shared" si="5"/>
        <v>0</v>
      </c>
    </row>
    <row r="19" spans="1:27" ht="13.5" thickBot="1">
      <c r="A19" s="53" t="s">
        <v>20</v>
      </c>
      <c r="B19" s="54"/>
      <c r="C19" s="55"/>
      <c r="D19" s="84"/>
      <c r="E19" s="85"/>
      <c r="F19" s="88">
        <f t="shared" si="7"/>
      </c>
      <c r="G19" s="56">
        <f t="shared" si="0"/>
      </c>
      <c r="H19" s="57"/>
      <c r="I19" s="84"/>
      <c r="J19" s="85"/>
      <c r="K19" s="88">
        <f t="shared" si="8"/>
      </c>
      <c r="L19" s="56">
        <f t="shared" si="1"/>
      </c>
      <c r="M19" s="58"/>
      <c r="N19" s="84"/>
      <c r="O19" s="85"/>
      <c r="P19" s="88">
        <f t="shared" si="6"/>
      </c>
      <c r="Q19" s="56">
        <f t="shared" si="2"/>
      </c>
      <c r="R19" s="58"/>
      <c r="S19" s="84"/>
      <c r="T19" s="85"/>
      <c r="U19" s="96">
        <f t="shared" si="3"/>
      </c>
      <c r="V19" s="56"/>
      <c r="W19" s="56"/>
      <c r="X19" s="56"/>
      <c r="Y19" s="58"/>
      <c r="Z19" s="59">
        <f t="shared" si="4"/>
      </c>
      <c r="AA19" s="25">
        <f t="shared" si="5"/>
        <v>0</v>
      </c>
    </row>
    <row r="20" spans="1:26" ht="12.75">
      <c r="A20" s="23"/>
      <c r="B20" s="24" t="s">
        <v>4</v>
      </c>
      <c r="C20" s="23"/>
      <c r="D20" s="135">
        <f>SUM(D7:D19)</f>
        <v>24</v>
      </c>
      <c r="E20" s="135">
        <f>SUM(E7:E19)</f>
        <v>64</v>
      </c>
      <c r="F20" s="136">
        <f>IF(E20&gt;0,D20*100/E20,0)</f>
        <v>37.5</v>
      </c>
      <c r="G20" s="23"/>
      <c r="H20" s="9"/>
      <c r="I20" s="135">
        <f>SUM(I7:I19)</f>
        <v>8</v>
      </c>
      <c r="J20" s="135">
        <f>SUM(J7:J19)</f>
        <v>18</v>
      </c>
      <c r="K20" s="136">
        <f>IF(J20&gt;0,I20*100/J20,0)</f>
        <v>44.44444444444444</v>
      </c>
      <c r="L20" s="23"/>
      <c r="M20" s="16"/>
      <c r="N20" s="135">
        <f>SUM(N7:N19)</f>
        <v>3</v>
      </c>
      <c r="O20" s="135">
        <f>SUM(O7:O19)</f>
        <v>9</v>
      </c>
      <c r="P20" s="136">
        <f>IF(O20&gt;0,N20*100/O20,0)</f>
        <v>33.333333333333336</v>
      </c>
      <c r="Q20" s="23"/>
      <c r="R20" s="16"/>
      <c r="S20" s="40">
        <f aca="true" t="shared" si="9" ref="S20:X20">SUM(S7:S19)</f>
        <v>21</v>
      </c>
      <c r="T20" s="40">
        <f t="shared" si="9"/>
        <v>26</v>
      </c>
      <c r="U20" s="40">
        <f t="shared" si="9"/>
        <v>5</v>
      </c>
      <c r="V20" s="40">
        <f t="shared" si="9"/>
        <v>31</v>
      </c>
      <c r="W20" s="40">
        <f t="shared" si="9"/>
        <v>4</v>
      </c>
      <c r="X20" s="40">
        <f t="shared" si="9"/>
        <v>1</v>
      </c>
      <c r="Y20" s="41"/>
      <c r="Z20" s="44">
        <f>SUM(Z7:Z19)</f>
        <v>65</v>
      </c>
    </row>
    <row r="21" spans="1:27" ht="12.75" customHeight="1">
      <c r="A21" s="9"/>
      <c r="B21" s="9"/>
      <c r="C21" s="9"/>
      <c r="D21" s="9"/>
      <c r="E21" s="9"/>
      <c r="F21" s="130"/>
      <c r="G21" s="9"/>
      <c r="H21" s="9"/>
      <c r="I21" s="9"/>
      <c r="J21" s="9"/>
      <c r="K21" s="10"/>
      <c r="L21" s="9"/>
      <c r="M21" s="8"/>
      <c r="N21" s="8"/>
      <c r="O21" s="9"/>
      <c r="P21" s="10"/>
      <c r="Q21" s="9"/>
      <c r="R21" s="8"/>
      <c r="S21" s="9"/>
      <c r="T21" s="9"/>
      <c r="U21" s="9"/>
      <c r="V21" s="9"/>
      <c r="W21" s="9"/>
      <c r="X21" s="9"/>
      <c r="Y21" s="8"/>
      <c r="Z21" s="10"/>
      <c r="AA21" s="9"/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selection activeCell="X22" sqref="X22"/>
    </sheetView>
  </sheetViews>
  <sheetFormatPr defaultColWidth="8.8515625" defaultRowHeight="12.75"/>
  <cols>
    <col min="1" max="1" width="22.8515625" style="6" customWidth="1"/>
    <col min="2" max="2" width="4.7109375" style="6" customWidth="1"/>
    <col min="3" max="3" width="2.7109375" style="6" customWidth="1"/>
    <col min="4" max="5" width="4.7109375" style="6" customWidth="1"/>
    <col min="6" max="6" width="4.7109375" style="2" customWidth="1"/>
    <col min="7" max="7" width="4.7109375" style="6" hidden="1" customWidth="1"/>
    <col min="8" max="8" width="2.7109375" style="6" customWidth="1"/>
    <col min="9" max="10" width="4.7109375" style="6" customWidth="1"/>
    <col min="11" max="11" width="4.7109375" style="2" customWidth="1"/>
    <col min="12" max="12" width="4.7109375" style="6" hidden="1" customWidth="1"/>
    <col min="13" max="13" width="2.7109375" style="7" customWidth="1"/>
    <col min="14" max="14" width="4.7109375" style="7" customWidth="1"/>
    <col min="15" max="15" width="4.7109375" style="6" customWidth="1"/>
    <col min="16" max="16" width="4.7109375" style="2" customWidth="1"/>
    <col min="17" max="17" width="4.7109375" style="6" hidden="1" customWidth="1"/>
    <col min="18" max="18" width="2.7109375" style="7" customWidth="1"/>
    <col min="19" max="24" width="4.7109375" style="6" customWidth="1"/>
    <col min="25" max="25" width="2.7109375" style="7" customWidth="1"/>
    <col min="26" max="26" width="7.8515625" style="2" customWidth="1"/>
    <col min="27" max="27" width="4.28125" style="6" hidden="1" customWidth="1"/>
    <col min="28" max="16384" width="8.8515625" style="6" customWidth="1"/>
  </cols>
  <sheetData>
    <row r="1" spans="1:28" ht="14.25" customHeight="1" thickBot="1">
      <c r="A1" s="139" t="s">
        <v>6</v>
      </c>
      <c r="B1" s="143">
        <v>41783</v>
      </c>
      <c r="C1" s="143"/>
      <c r="D1" s="143"/>
      <c r="E1" s="143"/>
      <c r="F1" s="63"/>
      <c r="G1" s="64"/>
      <c r="H1" s="64"/>
      <c r="I1" s="65"/>
      <c r="J1" s="65"/>
      <c r="K1" s="66"/>
      <c r="L1" s="65"/>
      <c r="M1" s="65"/>
      <c r="N1" s="65"/>
      <c r="O1" s="65"/>
      <c r="P1" s="66"/>
      <c r="Q1" s="65"/>
      <c r="R1" s="65"/>
      <c r="S1" s="65"/>
      <c r="T1" s="65"/>
      <c r="U1" s="65"/>
      <c r="V1" s="65"/>
      <c r="W1" s="65"/>
      <c r="X1" s="65"/>
      <c r="Y1" s="65"/>
      <c r="Z1" s="60"/>
      <c r="AA1" s="7"/>
      <c r="AB1" s="7"/>
    </row>
    <row r="2" spans="1:27" s="13" customFormat="1" ht="26.25" customHeight="1">
      <c r="A2" s="45" t="s">
        <v>57</v>
      </c>
      <c r="B2" s="46"/>
      <c r="C2" s="46"/>
      <c r="D2" s="46" t="s">
        <v>55</v>
      </c>
      <c r="E2" s="46"/>
      <c r="F2" s="47"/>
      <c r="G2" s="48"/>
      <c r="H2" s="48"/>
      <c r="I2" s="48"/>
      <c r="J2" s="48"/>
      <c r="K2" s="49"/>
      <c r="L2" s="50"/>
      <c r="M2" s="50"/>
      <c r="N2" s="51" t="s">
        <v>119</v>
      </c>
      <c r="O2" s="48"/>
      <c r="P2" s="49"/>
      <c r="Q2" s="50"/>
      <c r="R2" s="51"/>
      <c r="S2" s="50"/>
      <c r="T2" s="50"/>
      <c r="U2" s="50"/>
      <c r="V2" s="52" t="s">
        <v>107</v>
      </c>
      <c r="W2" s="52"/>
      <c r="X2" s="52"/>
      <c r="Y2" s="52"/>
      <c r="Z2" s="137">
        <v>7</v>
      </c>
      <c r="AA2" s="12"/>
    </row>
    <row r="3" spans="1:27" s="13" customFormat="1" ht="19.5" customHeight="1" thickBot="1">
      <c r="A3" s="97" t="s">
        <v>1</v>
      </c>
      <c r="B3" s="129" t="s">
        <v>120</v>
      </c>
      <c r="C3" s="98"/>
      <c r="D3" s="98"/>
      <c r="E3" s="98"/>
      <c r="F3" s="99"/>
      <c r="G3" s="100"/>
      <c r="H3" s="101"/>
      <c r="I3" s="101"/>
      <c r="J3" s="101"/>
      <c r="K3" s="102"/>
      <c r="L3" s="101"/>
      <c r="M3" s="101"/>
      <c r="N3" s="101"/>
      <c r="O3" s="101"/>
      <c r="P3" s="102"/>
      <c r="Q3" s="101"/>
      <c r="R3" s="101"/>
      <c r="S3" s="101"/>
      <c r="T3" s="101"/>
      <c r="U3" s="101"/>
      <c r="V3" s="101"/>
      <c r="W3" s="101"/>
      <c r="X3" s="101"/>
      <c r="Y3" s="101"/>
      <c r="Z3" s="103"/>
      <c r="AA3" s="12"/>
    </row>
    <row r="4" spans="1:27" ht="14.25" customHeight="1">
      <c r="A4" s="61"/>
      <c r="B4" s="61"/>
      <c r="C4" s="61"/>
      <c r="D4" s="61"/>
      <c r="E4" s="61"/>
      <c r="F4" s="43"/>
      <c r="G4" s="61"/>
      <c r="H4" s="61"/>
      <c r="I4" s="61"/>
      <c r="J4" s="61"/>
      <c r="K4" s="43"/>
      <c r="L4" s="61"/>
      <c r="M4" s="61"/>
      <c r="N4" s="61"/>
      <c r="O4" s="61"/>
      <c r="P4" s="43"/>
      <c r="Q4" s="61"/>
      <c r="R4" s="61"/>
      <c r="S4" s="61"/>
      <c r="T4" s="61"/>
      <c r="U4" s="61"/>
      <c r="V4" s="61"/>
      <c r="W4" s="61"/>
      <c r="X4" s="61"/>
      <c r="Y4" s="61"/>
      <c r="Z4" s="43"/>
      <c r="AA4" s="12"/>
    </row>
    <row r="5" spans="1:27" ht="12.75">
      <c r="A5" s="7"/>
      <c r="B5" s="7"/>
      <c r="C5" s="7"/>
      <c r="D5" s="1" t="s">
        <v>40</v>
      </c>
      <c r="E5" s="1"/>
      <c r="F5" s="3"/>
      <c r="G5" s="1"/>
      <c r="H5" s="7"/>
      <c r="I5" s="1" t="s">
        <v>42</v>
      </c>
      <c r="J5" s="1"/>
      <c r="K5" s="3"/>
      <c r="L5" s="1"/>
      <c r="M5" s="11"/>
      <c r="N5" s="1" t="s">
        <v>41</v>
      </c>
      <c r="O5" s="1"/>
      <c r="P5" s="3"/>
      <c r="Q5" s="1"/>
      <c r="R5" s="11"/>
      <c r="S5" s="11"/>
      <c r="T5" s="11"/>
      <c r="U5" s="11"/>
      <c r="V5" s="11"/>
      <c r="W5" s="11"/>
      <c r="X5" s="11"/>
      <c r="Y5" s="11"/>
      <c r="Z5" s="11"/>
      <c r="AA5" s="12"/>
    </row>
    <row r="6" spans="1:27" s="110" customFormat="1" ht="24.75" customHeight="1" thickBot="1">
      <c r="A6" s="108"/>
      <c r="B6" s="111" t="s">
        <v>44</v>
      </c>
      <c r="C6" s="111"/>
      <c r="D6" s="111" t="s">
        <v>29</v>
      </c>
      <c r="E6" s="111" t="s">
        <v>5</v>
      </c>
      <c r="F6" s="107" t="s">
        <v>0</v>
      </c>
      <c r="G6" s="111"/>
      <c r="H6" s="109"/>
      <c r="I6" s="111" t="s">
        <v>29</v>
      </c>
      <c r="J6" s="111" t="s">
        <v>5</v>
      </c>
      <c r="K6" s="107" t="s">
        <v>0</v>
      </c>
      <c r="L6" s="111"/>
      <c r="M6" s="111"/>
      <c r="N6" s="111" t="s">
        <v>29</v>
      </c>
      <c r="O6" s="111" t="s">
        <v>5</v>
      </c>
      <c r="P6" s="107" t="s">
        <v>0</v>
      </c>
      <c r="Q6" s="111"/>
      <c r="R6" s="111"/>
      <c r="S6" s="107" t="s">
        <v>30</v>
      </c>
      <c r="T6" s="107" t="s">
        <v>43</v>
      </c>
      <c r="U6" s="107" t="s">
        <v>32</v>
      </c>
      <c r="V6" s="107" t="s">
        <v>33</v>
      </c>
      <c r="W6" s="107" t="s">
        <v>34</v>
      </c>
      <c r="X6" s="107" t="s">
        <v>35</v>
      </c>
      <c r="Y6" s="107"/>
      <c r="Z6" s="107" t="s">
        <v>2</v>
      </c>
      <c r="AA6" s="109"/>
    </row>
    <row r="7" spans="1:27" ht="12.75">
      <c r="A7" s="67" t="s">
        <v>13</v>
      </c>
      <c r="B7" s="68" t="s">
        <v>65</v>
      </c>
      <c r="C7" s="69"/>
      <c r="D7" s="70">
        <v>1</v>
      </c>
      <c r="E7" s="70">
        <v>2</v>
      </c>
      <c r="F7" s="71">
        <f>IF(ISERROR(G7),0,G7)</f>
        <v>50</v>
      </c>
      <c r="G7" s="70">
        <f>IF(B7="x",(D7*100)/E7,"")</f>
        <v>50</v>
      </c>
      <c r="H7" s="69"/>
      <c r="I7" s="78">
        <v>0</v>
      </c>
      <c r="J7" s="79">
        <v>0</v>
      </c>
      <c r="K7" s="86">
        <f>IF(ISERROR(L7),0,L7)</f>
        <v>0</v>
      </c>
      <c r="L7" s="70" t="e">
        <f>IF(B7="x",(I7*100)/J7,"")</f>
        <v>#DIV/0!</v>
      </c>
      <c r="M7" s="69"/>
      <c r="N7" s="78">
        <v>0</v>
      </c>
      <c r="O7" s="79">
        <v>1</v>
      </c>
      <c r="P7" s="86">
        <f>IF(ISERROR(Q7),0,Q7)</f>
        <v>0</v>
      </c>
      <c r="Q7" s="70">
        <f>IF(B7="x",(N7*100)/O7,"")</f>
        <v>0</v>
      </c>
      <c r="R7" s="69"/>
      <c r="S7" s="78">
        <v>5</v>
      </c>
      <c r="T7" s="79">
        <v>2</v>
      </c>
      <c r="U7" s="80">
        <f>IF(S7&lt;&gt;"",T7-S7,"")</f>
        <v>-3</v>
      </c>
      <c r="V7" s="70">
        <v>0</v>
      </c>
      <c r="W7" s="70">
        <v>0</v>
      </c>
      <c r="X7" s="70">
        <v>0</v>
      </c>
      <c r="Y7" s="69"/>
      <c r="Z7" s="72">
        <f>IF(B7="x",(D7*2)+I7+(N7*3),"")</f>
        <v>2</v>
      </c>
      <c r="AA7" s="25">
        <f>IF(Z7="",0,Z7)</f>
        <v>2</v>
      </c>
    </row>
    <row r="8" spans="1:27" ht="12.75">
      <c r="A8" s="17" t="s">
        <v>28</v>
      </c>
      <c r="B8" s="18"/>
      <c r="C8" s="20"/>
      <c r="D8" s="81"/>
      <c r="E8" s="82"/>
      <c r="F8" s="87">
        <f>IF(ISERROR(G8),0,G8)</f>
      </c>
      <c r="G8" s="19">
        <f aca="true" t="shared" si="0" ref="G8:G19">IF(B8="x",(D8*100)/E8,"")</f>
      </c>
      <c r="H8" s="21"/>
      <c r="I8" s="81"/>
      <c r="J8" s="82"/>
      <c r="K8" s="87">
        <f>IF(ISERROR(L8),0,L8)</f>
      </c>
      <c r="L8" s="19">
        <f aca="true" t="shared" si="1" ref="L8:L19">IF(B8="x",(I8*100)/J8,"")</f>
      </c>
      <c r="M8" s="22"/>
      <c r="N8" s="81"/>
      <c r="O8" s="82"/>
      <c r="P8" s="87">
        <f>IF(ISERROR(Q8),0,Q8)</f>
      </c>
      <c r="Q8" s="19">
        <f aca="true" t="shared" si="2" ref="Q8:Q19">IF(B8="x",(N8*100)/O8,"")</f>
      </c>
      <c r="R8" s="22"/>
      <c r="S8" s="81"/>
      <c r="T8" s="82"/>
      <c r="U8" s="83">
        <f aca="true" t="shared" si="3" ref="U8:U19">IF(S8&lt;&gt;"",T8-S8,"")</f>
      </c>
      <c r="V8" s="19"/>
      <c r="W8" s="19"/>
      <c r="X8" s="19"/>
      <c r="Y8" s="22"/>
      <c r="Z8" s="42">
        <f aca="true" t="shared" si="4" ref="Z8:Z19">IF(B8="x",(D8*2)+I8+(N8*3),"")</f>
      </c>
      <c r="AA8" s="25">
        <f aca="true" t="shared" si="5" ref="AA8:AA19">IF(Z8="",0,Z8)</f>
        <v>0</v>
      </c>
    </row>
    <row r="9" spans="1:27" ht="12.75">
      <c r="A9" s="17" t="s">
        <v>14</v>
      </c>
      <c r="B9" s="18" t="s">
        <v>65</v>
      </c>
      <c r="C9" s="20"/>
      <c r="D9" s="81">
        <v>0</v>
      </c>
      <c r="E9" s="82">
        <v>1</v>
      </c>
      <c r="F9" s="87">
        <f>IF(ISERROR(G9),0,G9)</f>
        <v>0</v>
      </c>
      <c r="G9" s="19">
        <f t="shared" si="0"/>
        <v>0</v>
      </c>
      <c r="H9" s="21"/>
      <c r="I9" s="81">
        <v>0</v>
      </c>
      <c r="J9" s="82">
        <v>0</v>
      </c>
      <c r="K9" s="87">
        <f>IF(ISERROR(L9),0,L9)</f>
        <v>0</v>
      </c>
      <c r="L9" s="19" t="e">
        <f t="shared" si="1"/>
        <v>#DIV/0!</v>
      </c>
      <c r="M9" s="22"/>
      <c r="N9" s="81">
        <v>0</v>
      </c>
      <c r="O9" s="82">
        <v>0</v>
      </c>
      <c r="P9" s="87">
        <f>IF(ISERROR(Q9),0,Q9)</f>
        <v>0</v>
      </c>
      <c r="Q9" s="19" t="e">
        <f t="shared" si="2"/>
        <v>#DIV/0!</v>
      </c>
      <c r="R9" s="22"/>
      <c r="S9" s="81">
        <v>1</v>
      </c>
      <c r="T9" s="82">
        <v>0</v>
      </c>
      <c r="U9" s="83">
        <f t="shared" si="3"/>
        <v>-1</v>
      </c>
      <c r="V9" s="19">
        <v>1</v>
      </c>
      <c r="W9" s="19">
        <v>0</v>
      </c>
      <c r="X9" s="19">
        <v>0</v>
      </c>
      <c r="Y9" s="22"/>
      <c r="Z9" s="42">
        <f t="shared" si="4"/>
        <v>0</v>
      </c>
      <c r="AA9" s="25">
        <f t="shared" si="5"/>
        <v>0</v>
      </c>
    </row>
    <row r="10" spans="1:27" ht="12.75">
      <c r="A10" s="17" t="s">
        <v>15</v>
      </c>
      <c r="B10" s="18" t="s">
        <v>65</v>
      </c>
      <c r="C10" s="20"/>
      <c r="D10" s="81">
        <v>9</v>
      </c>
      <c r="E10" s="82">
        <v>11</v>
      </c>
      <c r="F10" s="87">
        <f>IF(ISERROR(G10),0,G10)</f>
        <v>81.81818181818181</v>
      </c>
      <c r="G10" s="19">
        <f>IF(B10="x",(D10*100)/E10,"")</f>
        <v>81.81818181818181</v>
      </c>
      <c r="H10" s="21"/>
      <c r="I10" s="81">
        <v>8</v>
      </c>
      <c r="J10" s="82">
        <v>15</v>
      </c>
      <c r="K10" s="87">
        <f>IF(ISERROR(L10),0,L10)</f>
        <v>53.333333333333336</v>
      </c>
      <c r="L10" s="19">
        <f t="shared" si="1"/>
        <v>53.333333333333336</v>
      </c>
      <c r="M10" s="22"/>
      <c r="N10" s="81">
        <v>1</v>
      </c>
      <c r="O10" s="82">
        <v>5</v>
      </c>
      <c r="P10" s="87">
        <f aca="true" t="shared" si="6" ref="P10:P19">IF(ISERROR(Q10),0,Q10)</f>
        <v>20</v>
      </c>
      <c r="Q10" s="19">
        <f t="shared" si="2"/>
        <v>20</v>
      </c>
      <c r="R10" s="22"/>
      <c r="S10" s="81">
        <v>5</v>
      </c>
      <c r="T10" s="82">
        <v>6</v>
      </c>
      <c r="U10" s="83">
        <f t="shared" si="3"/>
        <v>1</v>
      </c>
      <c r="V10" s="19">
        <v>12</v>
      </c>
      <c r="W10" s="19">
        <v>0</v>
      </c>
      <c r="X10" s="19">
        <v>0</v>
      </c>
      <c r="Y10" s="22"/>
      <c r="Z10" s="42">
        <f t="shared" si="4"/>
        <v>29</v>
      </c>
      <c r="AA10" s="25">
        <f t="shared" si="5"/>
        <v>29</v>
      </c>
    </row>
    <row r="11" spans="1:27" ht="12.75">
      <c r="A11" s="17" t="s">
        <v>52</v>
      </c>
      <c r="B11" s="18" t="s">
        <v>65</v>
      </c>
      <c r="C11" s="20"/>
      <c r="D11" s="81">
        <v>0</v>
      </c>
      <c r="E11" s="82">
        <v>2</v>
      </c>
      <c r="F11" s="87">
        <f aca="true" t="shared" si="7" ref="F11:F19">IF(ISERROR(G11),0,G11)</f>
        <v>0</v>
      </c>
      <c r="G11" s="19">
        <f t="shared" si="0"/>
        <v>0</v>
      </c>
      <c r="H11" s="21"/>
      <c r="I11" s="81">
        <v>0</v>
      </c>
      <c r="J11" s="82">
        <v>0</v>
      </c>
      <c r="K11" s="87">
        <f aca="true" t="shared" si="8" ref="K11:K19">IF(ISERROR(L11),0,L11)</f>
        <v>0</v>
      </c>
      <c r="L11" s="19" t="e">
        <f t="shared" si="1"/>
        <v>#DIV/0!</v>
      </c>
      <c r="M11" s="22"/>
      <c r="N11" s="81">
        <v>0</v>
      </c>
      <c r="O11" s="82">
        <v>0</v>
      </c>
      <c r="P11" s="87">
        <f t="shared" si="6"/>
        <v>0</v>
      </c>
      <c r="Q11" s="19" t="e">
        <f t="shared" si="2"/>
        <v>#DIV/0!</v>
      </c>
      <c r="R11" s="22"/>
      <c r="S11" s="81">
        <v>6</v>
      </c>
      <c r="T11" s="82">
        <v>0</v>
      </c>
      <c r="U11" s="83">
        <f t="shared" si="3"/>
        <v>-6</v>
      </c>
      <c r="V11" s="19">
        <v>8</v>
      </c>
      <c r="W11" s="19">
        <v>0</v>
      </c>
      <c r="X11" s="19">
        <v>0</v>
      </c>
      <c r="Y11" s="22"/>
      <c r="Z11" s="42">
        <f t="shared" si="4"/>
        <v>0</v>
      </c>
      <c r="AA11" s="25">
        <f t="shared" si="5"/>
        <v>0</v>
      </c>
    </row>
    <row r="12" spans="1:27" ht="12.75" hidden="1">
      <c r="A12" s="17" t="s">
        <v>21</v>
      </c>
      <c r="B12" s="18"/>
      <c r="C12" s="20"/>
      <c r="D12" s="81">
        <v>0</v>
      </c>
      <c r="E12" s="82">
        <v>0</v>
      </c>
      <c r="F12" s="87">
        <f>IF(ISERROR(G12),0,G12)</f>
      </c>
      <c r="G12" s="19">
        <f>IF(B12="x",(D12*100)/E12,"")</f>
      </c>
      <c r="H12" s="21"/>
      <c r="I12" s="81">
        <v>0</v>
      </c>
      <c r="J12" s="82">
        <v>0</v>
      </c>
      <c r="K12" s="87">
        <f>IF(ISERROR(L12),0,L12)</f>
      </c>
      <c r="L12" s="19">
        <f>IF(B12="x",(I12*100)/J12,"")</f>
      </c>
      <c r="M12" s="22"/>
      <c r="N12" s="81"/>
      <c r="O12" s="82"/>
      <c r="P12" s="87">
        <f>IF(ISERROR(Q12),0,Q12)</f>
      </c>
      <c r="Q12" s="19">
        <f>IF(B12="x",(N12*100)/O12,"")</f>
      </c>
      <c r="R12" s="22"/>
      <c r="S12" s="81"/>
      <c r="T12" s="82"/>
      <c r="U12" s="83">
        <f>IF(S12&lt;&gt;"",T12-S12,"")</f>
      </c>
      <c r="V12" s="19"/>
      <c r="W12" s="19"/>
      <c r="X12" s="19"/>
      <c r="Y12" s="22"/>
      <c r="Z12" s="42">
        <f>IF(B12="x",(D12*2)+I12+(N12*3),"")</f>
      </c>
      <c r="AA12" s="25">
        <f>IF(Z12="",0,Z12)</f>
        <v>0</v>
      </c>
    </row>
    <row r="13" spans="1:27" ht="12.75">
      <c r="A13" s="17" t="s">
        <v>27</v>
      </c>
      <c r="B13" s="18" t="s">
        <v>65</v>
      </c>
      <c r="C13" s="20"/>
      <c r="D13" s="81">
        <v>0</v>
      </c>
      <c r="E13" s="82">
        <v>0</v>
      </c>
      <c r="F13" s="87">
        <f t="shared" si="7"/>
        <v>0</v>
      </c>
      <c r="G13" s="19" t="e">
        <f t="shared" si="0"/>
        <v>#DIV/0!</v>
      </c>
      <c r="H13" s="21"/>
      <c r="I13" s="81">
        <v>0</v>
      </c>
      <c r="J13" s="82">
        <v>0</v>
      </c>
      <c r="K13" s="87">
        <f t="shared" si="8"/>
        <v>0</v>
      </c>
      <c r="L13" s="19" t="e">
        <f t="shared" si="1"/>
        <v>#DIV/0!</v>
      </c>
      <c r="M13" s="22"/>
      <c r="N13" s="81">
        <v>0</v>
      </c>
      <c r="O13" s="82">
        <v>1</v>
      </c>
      <c r="P13" s="87">
        <f t="shared" si="6"/>
        <v>0</v>
      </c>
      <c r="Q13" s="19">
        <f t="shared" si="2"/>
        <v>0</v>
      </c>
      <c r="R13" s="22"/>
      <c r="S13" s="81">
        <v>1</v>
      </c>
      <c r="T13" s="82">
        <v>0</v>
      </c>
      <c r="U13" s="83">
        <f t="shared" si="3"/>
        <v>-1</v>
      </c>
      <c r="V13" s="19">
        <v>0</v>
      </c>
      <c r="W13" s="19">
        <v>0</v>
      </c>
      <c r="X13" s="19">
        <v>0</v>
      </c>
      <c r="Y13" s="22"/>
      <c r="Z13" s="42">
        <f t="shared" si="4"/>
        <v>0</v>
      </c>
      <c r="AA13" s="25">
        <f t="shared" si="5"/>
        <v>0</v>
      </c>
    </row>
    <row r="14" spans="1:27" ht="12.75">
      <c r="A14" s="17" t="s">
        <v>16</v>
      </c>
      <c r="B14" s="18" t="s">
        <v>65</v>
      </c>
      <c r="C14" s="20"/>
      <c r="D14" s="81">
        <v>0</v>
      </c>
      <c r="E14" s="82">
        <v>3</v>
      </c>
      <c r="F14" s="87">
        <f>IF(ISERROR(G14),0,G14)</f>
        <v>0</v>
      </c>
      <c r="G14" s="19">
        <f>IF(B14="x",(D14*100)/E14,"")</f>
        <v>0</v>
      </c>
      <c r="H14" s="21"/>
      <c r="I14" s="81">
        <v>0</v>
      </c>
      <c r="J14" s="82">
        <v>0</v>
      </c>
      <c r="K14" s="87">
        <f>IF(ISERROR(L14),0,L14)</f>
        <v>0</v>
      </c>
      <c r="L14" s="19" t="e">
        <f t="shared" si="1"/>
        <v>#DIV/0!</v>
      </c>
      <c r="M14" s="22"/>
      <c r="N14" s="81">
        <v>0</v>
      </c>
      <c r="O14" s="82">
        <v>2</v>
      </c>
      <c r="P14" s="87">
        <f t="shared" si="6"/>
        <v>0</v>
      </c>
      <c r="Q14" s="19">
        <f t="shared" si="2"/>
        <v>0</v>
      </c>
      <c r="R14" s="22"/>
      <c r="S14" s="81">
        <v>2</v>
      </c>
      <c r="T14" s="82">
        <v>0</v>
      </c>
      <c r="U14" s="83">
        <f t="shared" si="3"/>
        <v>-2</v>
      </c>
      <c r="V14" s="19">
        <v>2</v>
      </c>
      <c r="W14" s="19">
        <v>0</v>
      </c>
      <c r="X14" s="19">
        <v>0</v>
      </c>
      <c r="Y14" s="22"/>
      <c r="Z14" s="42">
        <f t="shared" si="4"/>
        <v>0</v>
      </c>
      <c r="AA14" s="25">
        <f t="shared" si="5"/>
        <v>0</v>
      </c>
    </row>
    <row r="15" spans="1:27" ht="12.75">
      <c r="A15" s="17" t="s">
        <v>17</v>
      </c>
      <c r="B15" s="18" t="s">
        <v>65</v>
      </c>
      <c r="C15" s="20"/>
      <c r="D15" s="81">
        <v>1</v>
      </c>
      <c r="E15" s="82">
        <v>1</v>
      </c>
      <c r="F15" s="87">
        <f t="shared" si="7"/>
        <v>100</v>
      </c>
      <c r="G15" s="19">
        <f t="shared" si="0"/>
        <v>100</v>
      </c>
      <c r="H15" s="21"/>
      <c r="I15" s="81">
        <v>0</v>
      </c>
      <c r="J15" s="82">
        <v>0</v>
      </c>
      <c r="K15" s="87">
        <f t="shared" si="8"/>
        <v>0</v>
      </c>
      <c r="L15" s="19" t="e">
        <f t="shared" si="1"/>
        <v>#DIV/0!</v>
      </c>
      <c r="M15" s="22"/>
      <c r="N15" s="81">
        <v>0</v>
      </c>
      <c r="O15" s="82">
        <v>0</v>
      </c>
      <c r="P15" s="87">
        <f t="shared" si="6"/>
        <v>0</v>
      </c>
      <c r="Q15" s="19" t="e">
        <f t="shared" si="2"/>
        <v>#DIV/0!</v>
      </c>
      <c r="R15" s="22"/>
      <c r="S15" s="81">
        <v>0</v>
      </c>
      <c r="T15" s="82">
        <v>1</v>
      </c>
      <c r="U15" s="83">
        <f t="shared" si="3"/>
        <v>1</v>
      </c>
      <c r="V15" s="19">
        <v>0</v>
      </c>
      <c r="W15" s="19">
        <v>0</v>
      </c>
      <c r="X15" s="19">
        <v>0</v>
      </c>
      <c r="Y15" s="22"/>
      <c r="Z15" s="42">
        <f t="shared" si="4"/>
        <v>2</v>
      </c>
      <c r="AA15" s="25">
        <f t="shared" si="5"/>
        <v>2</v>
      </c>
    </row>
    <row r="16" spans="1:27" ht="12.75">
      <c r="A16" s="17" t="s">
        <v>18</v>
      </c>
      <c r="B16" s="18" t="s">
        <v>65</v>
      </c>
      <c r="C16" s="20"/>
      <c r="D16" s="81">
        <v>2</v>
      </c>
      <c r="E16" s="82">
        <v>3</v>
      </c>
      <c r="F16" s="87">
        <f t="shared" si="7"/>
        <v>66.66666666666667</v>
      </c>
      <c r="G16" s="19">
        <f t="shared" si="0"/>
        <v>66.66666666666667</v>
      </c>
      <c r="H16" s="21"/>
      <c r="I16" s="81">
        <v>0</v>
      </c>
      <c r="J16" s="82">
        <v>0</v>
      </c>
      <c r="K16" s="87">
        <f t="shared" si="8"/>
        <v>0</v>
      </c>
      <c r="L16" s="19" t="e">
        <f t="shared" si="1"/>
        <v>#DIV/0!</v>
      </c>
      <c r="M16" s="22"/>
      <c r="N16" s="81">
        <v>1</v>
      </c>
      <c r="O16" s="82">
        <v>5</v>
      </c>
      <c r="P16" s="87">
        <f t="shared" si="6"/>
        <v>20</v>
      </c>
      <c r="Q16" s="19">
        <f t="shared" si="2"/>
        <v>20</v>
      </c>
      <c r="R16" s="22"/>
      <c r="S16" s="81">
        <v>3</v>
      </c>
      <c r="T16" s="82">
        <v>3</v>
      </c>
      <c r="U16" s="83">
        <f t="shared" si="3"/>
        <v>0</v>
      </c>
      <c r="V16" s="19">
        <v>2</v>
      </c>
      <c r="W16" s="19">
        <v>0</v>
      </c>
      <c r="X16" s="19">
        <v>0</v>
      </c>
      <c r="Y16" s="22"/>
      <c r="Z16" s="42">
        <f t="shared" si="4"/>
        <v>7</v>
      </c>
      <c r="AA16" s="25">
        <f t="shared" si="5"/>
        <v>7</v>
      </c>
    </row>
    <row r="17" spans="1:27" ht="12.75">
      <c r="A17" s="17" t="s">
        <v>53</v>
      </c>
      <c r="B17" s="18" t="s">
        <v>65</v>
      </c>
      <c r="C17" s="20"/>
      <c r="D17" s="81">
        <v>1</v>
      </c>
      <c r="E17" s="82">
        <v>2</v>
      </c>
      <c r="F17" s="87">
        <f t="shared" si="7"/>
        <v>50</v>
      </c>
      <c r="G17" s="19">
        <f t="shared" si="0"/>
        <v>50</v>
      </c>
      <c r="H17" s="21"/>
      <c r="I17" s="81">
        <v>0</v>
      </c>
      <c r="J17" s="82">
        <v>0</v>
      </c>
      <c r="K17" s="87">
        <f t="shared" si="8"/>
        <v>0</v>
      </c>
      <c r="L17" s="19" t="e">
        <f t="shared" si="1"/>
        <v>#DIV/0!</v>
      </c>
      <c r="M17" s="22"/>
      <c r="N17" s="81">
        <v>0</v>
      </c>
      <c r="O17" s="82">
        <v>0</v>
      </c>
      <c r="P17" s="87">
        <f t="shared" si="6"/>
        <v>0</v>
      </c>
      <c r="Q17" s="19" t="e">
        <f t="shared" si="2"/>
        <v>#DIV/0!</v>
      </c>
      <c r="R17" s="22"/>
      <c r="S17" s="81">
        <v>2</v>
      </c>
      <c r="T17" s="82">
        <v>0</v>
      </c>
      <c r="U17" s="83">
        <f t="shared" si="3"/>
        <v>-2</v>
      </c>
      <c r="V17" s="19">
        <v>0</v>
      </c>
      <c r="W17" s="19">
        <v>0</v>
      </c>
      <c r="X17" s="19">
        <v>0</v>
      </c>
      <c r="Y17" s="22"/>
      <c r="Z17" s="42">
        <f t="shared" si="4"/>
        <v>2</v>
      </c>
      <c r="AA17" s="25">
        <f t="shared" si="5"/>
        <v>2</v>
      </c>
    </row>
    <row r="18" spans="1:27" ht="12.75">
      <c r="A18" s="17" t="s">
        <v>19</v>
      </c>
      <c r="B18" s="18" t="s">
        <v>65</v>
      </c>
      <c r="C18" s="20"/>
      <c r="D18" s="81">
        <v>1</v>
      </c>
      <c r="E18" s="82">
        <v>7</v>
      </c>
      <c r="F18" s="87">
        <f t="shared" si="7"/>
        <v>14.285714285714286</v>
      </c>
      <c r="G18" s="19">
        <f t="shared" si="0"/>
        <v>14.285714285714286</v>
      </c>
      <c r="H18" s="21"/>
      <c r="I18" s="81">
        <v>0</v>
      </c>
      <c r="J18" s="82">
        <v>0</v>
      </c>
      <c r="K18" s="87">
        <f t="shared" si="8"/>
        <v>0</v>
      </c>
      <c r="L18" s="19" t="e">
        <f t="shared" si="1"/>
        <v>#DIV/0!</v>
      </c>
      <c r="M18" s="22"/>
      <c r="N18" s="81">
        <v>0</v>
      </c>
      <c r="O18" s="82">
        <v>0</v>
      </c>
      <c r="P18" s="87">
        <f t="shared" si="6"/>
        <v>0</v>
      </c>
      <c r="Q18" s="19" t="e">
        <f t="shared" si="2"/>
        <v>#DIV/0!</v>
      </c>
      <c r="R18" s="22"/>
      <c r="S18" s="81">
        <v>1</v>
      </c>
      <c r="T18" s="82">
        <v>1</v>
      </c>
      <c r="U18" s="83">
        <f t="shared" si="3"/>
        <v>0</v>
      </c>
      <c r="V18" s="19">
        <v>1</v>
      </c>
      <c r="W18" s="19">
        <v>0</v>
      </c>
      <c r="X18" s="19">
        <v>0</v>
      </c>
      <c r="Y18" s="22"/>
      <c r="Z18" s="42">
        <f t="shared" si="4"/>
        <v>2</v>
      </c>
      <c r="AA18" s="25">
        <f t="shared" si="5"/>
        <v>2</v>
      </c>
    </row>
    <row r="19" spans="1:27" ht="13.5" thickBot="1">
      <c r="A19" s="53" t="s">
        <v>20</v>
      </c>
      <c r="B19" s="54"/>
      <c r="C19" s="55"/>
      <c r="D19" s="84"/>
      <c r="E19" s="85"/>
      <c r="F19" s="88">
        <f t="shared" si="7"/>
      </c>
      <c r="G19" s="56">
        <f t="shared" si="0"/>
      </c>
      <c r="H19" s="57"/>
      <c r="I19" s="84"/>
      <c r="J19" s="85"/>
      <c r="K19" s="88">
        <f t="shared" si="8"/>
      </c>
      <c r="L19" s="56">
        <f t="shared" si="1"/>
      </c>
      <c r="M19" s="58"/>
      <c r="N19" s="84"/>
      <c r="O19" s="85"/>
      <c r="P19" s="88">
        <f t="shared" si="6"/>
      </c>
      <c r="Q19" s="56">
        <f t="shared" si="2"/>
      </c>
      <c r="R19" s="58"/>
      <c r="S19" s="84"/>
      <c r="T19" s="85"/>
      <c r="U19" s="96">
        <f t="shared" si="3"/>
      </c>
      <c r="V19" s="56"/>
      <c r="W19" s="56"/>
      <c r="X19" s="56"/>
      <c r="Y19" s="58"/>
      <c r="Z19" s="59">
        <f t="shared" si="4"/>
      </c>
      <c r="AA19" s="25">
        <f t="shared" si="5"/>
        <v>0</v>
      </c>
    </row>
    <row r="20" spans="1:26" ht="12.75">
      <c r="A20" s="23"/>
      <c r="B20" s="24" t="s">
        <v>4</v>
      </c>
      <c r="C20" s="23"/>
      <c r="D20" s="135">
        <f>SUM(D7:D19)</f>
        <v>15</v>
      </c>
      <c r="E20" s="135">
        <f>SUM(E7:E19)</f>
        <v>32</v>
      </c>
      <c r="F20" s="136">
        <f>IF(E20&gt;0,D20*100/E20,0)</f>
        <v>46.875</v>
      </c>
      <c r="G20" s="23"/>
      <c r="H20" s="9"/>
      <c r="I20" s="135">
        <f>SUM(I7:I19)</f>
        <v>8</v>
      </c>
      <c r="J20" s="135">
        <f>SUM(J7:J19)</f>
        <v>15</v>
      </c>
      <c r="K20" s="136">
        <f>IF(J20&gt;0,I20*100/J20,0)</f>
        <v>53.333333333333336</v>
      </c>
      <c r="L20" s="23"/>
      <c r="M20" s="16"/>
      <c r="N20" s="135">
        <f>SUM(N7:N19)</f>
        <v>2</v>
      </c>
      <c r="O20" s="135">
        <f>SUM(O7:O19)</f>
        <v>14</v>
      </c>
      <c r="P20" s="136">
        <f>IF(O20&gt;0,N20*100/O20,0)</f>
        <v>14.285714285714286</v>
      </c>
      <c r="Q20" s="23"/>
      <c r="R20" s="16"/>
      <c r="S20" s="40">
        <f aca="true" t="shared" si="9" ref="S20:X20">SUM(S7:S19)</f>
        <v>26</v>
      </c>
      <c r="T20" s="40">
        <f t="shared" si="9"/>
        <v>13</v>
      </c>
      <c r="U20" s="40">
        <f t="shared" si="9"/>
        <v>-13</v>
      </c>
      <c r="V20" s="40">
        <f t="shared" si="9"/>
        <v>26</v>
      </c>
      <c r="W20" s="40">
        <f t="shared" si="9"/>
        <v>0</v>
      </c>
      <c r="X20" s="40">
        <f t="shared" si="9"/>
        <v>0</v>
      </c>
      <c r="Y20" s="41"/>
      <c r="Z20" s="44">
        <f>SUM(Z7:Z19)</f>
        <v>44</v>
      </c>
    </row>
    <row r="21" spans="1:27" ht="12.75" customHeight="1">
      <c r="A21" s="9"/>
      <c r="B21" s="9"/>
      <c r="C21" s="9"/>
      <c r="D21" s="9"/>
      <c r="E21" s="9"/>
      <c r="F21" s="130"/>
      <c r="G21" s="9"/>
      <c r="H21" s="9"/>
      <c r="I21" s="9"/>
      <c r="J21" s="9"/>
      <c r="K21" s="10"/>
      <c r="L21" s="9"/>
      <c r="M21" s="8"/>
      <c r="N21" s="8"/>
      <c r="O21" s="9"/>
      <c r="P21" s="10"/>
      <c r="Q21" s="9"/>
      <c r="R21" s="8"/>
      <c r="S21" s="9"/>
      <c r="T21" s="9"/>
      <c r="U21" s="9"/>
      <c r="V21" s="9"/>
      <c r="W21" s="9"/>
      <c r="X21" s="9"/>
      <c r="Y21" s="8"/>
      <c r="Z21" s="10"/>
      <c r="AA21" s="9"/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Z21"/>
  <sheetViews>
    <sheetView zoomScalePageLayoutView="0" workbookViewId="0" topLeftCell="A1">
      <selection activeCell="L29" sqref="L29"/>
    </sheetView>
  </sheetViews>
  <sheetFormatPr defaultColWidth="8.8515625" defaultRowHeight="12.75"/>
  <cols>
    <col min="1" max="1" width="24.421875" style="2" customWidth="1"/>
    <col min="2" max="2" width="2.7109375" style="2" customWidth="1"/>
    <col min="3" max="4" width="4.7109375" style="2" customWidth="1"/>
    <col min="5" max="6" width="4.7109375" style="28" customWidth="1"/>
    <col min="7" max="8" width="4.7109375" style="2" customWidth="1"/>
    <col min="9" max="9" width="2.7109375" style="2" customWidth="1"/>
    <col min="10" max="10" width="4.7109375" style="2" customWidth="1"/>
    <col min="11" max="11" width="2.7109375" style="2" customWidth="1"/>
    <col min="12" max="12" width="4.7109375" style="2" customWidth="1"/>
    <col min="13" max="13" width="2.7109375" style="2" customWidth="1"/>
    <col min="14" max="14" width="4.7109375" style="30" customWidth="1"/>
    <col min="15" max="15" width="2.7109375" style="2" customWidth="1"/>
    <col min="16" max="18" width="4.7109375" style="30" customWidth="1"/>
    <col min="19" max="19" width="2.7109375" style="2" customWidth="1"/>
    <col min="20" max="22" width="4.7109375" style="30" customWidth="1"/>
    <col min="23" max="23" width="2.7109375" style="2" customWidth="1"/>
    <col min="24" max="26" width="4.7109375" style="30" customWidth="1"/>
    <col min="27" max="16384" width="8.8515625" style="2" customWidth="1"/>
  </cols>
  <sheetData>
    <row r="2" spans="6:10" ht="14.25">
      <c r="F2" s="37" t="s">
        <v>106</v>
      </c>
      <c r="G2" s="38"/>
      <c r="H2" s="38"/>
      <c r="I2" s="38"/>
      <c r="J2" s="38"/>
    </row>
    <row r="4" spans="1:9" ht="13.5" customHeight="1">
      <c r="A4" s="5"/>
      <c r="B4" s="5"/>
      <c r="C4" s="5"/>
      <c r="D4" s="5"/>
      <c r="E4" s="26"/>
      <c r="F4" s="26"/>
      <c r="G4" s="5"/>
      <c r="H4" s="5"/>
      <c r="I4" s="5"/>
    </row>
    <row r="5" spans="1:26" s="106" customFormat="1" ht="27.75" thickBot="1">
      <c r="A5" s="105"/>
      <c r="B5" s="105"/>
      <c r="C5" s="107" t="s">
        <v>30</v>
      </c>
      <c r="D5" s="107" t="s">
        <v>31</v>
      </c>
      <c r="E5" s="107" t="s">
        <v>32</v>
      </c>
      <c r="F5" s="107" t="s">
        <v>36</v>
      </c>
      <c r="G5" s="107" t="s">
        <v>34</v>
      </c>
      <c r="H5" s="107" t="s">
        <v>35</v>
      </c>
      <c r="I5" s="105"/>
      <c r="J5" s="105" t="s">
        <v>39</v>
      </c>
      <c r="K5" s="105"/>
      <c r="L5" s="105" t="s">
        <v>37</v>
      </c>
      <c r="M5" s="105"/>
      <c r="N5" s="105" t="s">
        <v>38</v>
      </c>
      <c r="P5" s="105" t="s">
        <v>45</v>
      </c>
      <c r="Q5" s="105" t="s">
        <v>11</v>
      </c>
      <c r="R5" s="105" t="s">
        <v>0</v>
      </c>
      <c r="T5" s="105" t="s">
        <v>46</v>
      </c>
      <c r="U5" s="105" t="s">
        <v>11</v>
      </c>
      <c r="V5" s="105" t="s">
        <v>0</v>
      </c>
      <c r="X5" s="105" t="s">
        <v>47</v>
      </c>
      <c r="Y5" s="105" t="s">
        <v>11</v>
      </c>
      <c r="Z5" s="105" t="s">
        <v>0</v>
      </c>
    </row>
    <row r="6" spans="1:26" ht="12.75">
      <c r="A6" s="67" t="s">
        <v>13</v>
      </c>
      <c r="B6" s="29"/>
      <c r="C6" s="114">
        <f>'Gara 1 c.'!S7+'Gara 2 c.'!S7+'Gara 3 c.'!S7+'Gara 5 c.'!S7+'Gara 6 c.'!S7+'Gara 7 c.'!S7</f>
        <v>9</v>
      </c>
      <c r="D6" s="114">
        <f>'Gara 1 c.'!T7+'Gara 2 c.'!T7+'Gara 3 c.'!T7+'Gara 5 c.'!T7+'Gara 6 c.'!T7+'Gara 7 c.'!T7</f>
        <v>6</v>
      </c>
      <c r="E6" s="115">
        <f>D6-C6</f>
        <v>-3</v>
      </c>
      <c r="F6" s="114">
        <f>'Gara 1 c.'!V7+'Gara 2 c.'!V7+'Gara 3 c.'!V7+'Gara 5 c.'!V7+'Gara 6 c.'!V7+'Gara 7 c.'!V7</f>
        <v>4</v>
      </c>
      <c r="G6" s="114">
        <f>'Gara 1 c.'!W7+'Gara 2 c.'!W7+'Gara 3 c.'!W7+'Gara 5 c.'!W7+'Gara 6 c.'!W7+'Gara 7 c.'!W7</f>
        <v>0</v>
      </c>
      <c r="H6" s="114">
        <f>'Gara 1 c.'!X7+'Gara 2 c.'!X7+'Gara 3 c.'!X7+'Gara 5 c.'!X7+'Gara 6 c.'!X7+'Gara 7 c.'!X7</f>
        <v>0</v>
      </c>
      <c r="I6" s="116"/>
      <c r="J6" s="117">
        <f>COUNTA('Gara 1 c.'!B7,'Gara 2 c.'!B7,'Gara 3 c.'!B7,'Gara 5 c.'!B7,'Gara 6 c.'!B7,'Gara 7 c.'!B7)</f>
        <v>6</v>
      </c>
      <c r="K6" s="118" t="s">
        <v>8</v>
      </c>
      <c r="L6" s="119">
        <f>'Gara 1 c.'!AA7+'Gara 2 c.'!AA7+'Gara 3 c.'!AA7+'Gara 5 c.'!AA7+'Gara 6 c.'!AA7+'Gara 7 c.'!AA7</f>
        <v>4</v>
      </c>
      <c r="M6" s="118"/>
      <c r="N6" s="117">
        <f>IF(J6&gt;0,L6/J6,"")</f>
        <v>0.6666666666666666</v>
      </c>
      <c r="O6" s="120"/>
      <c r="P6" s="121">
        <f>(IF('Gara 1 c.'!D7=" ",0,'Gara 1 c.'!D7))+(IF('Gara 2 c.'!D7=" ",0,'Gara 2 c.'!D7))+(IF('Gara 3 c.'!D7=" ",0,'Gara 3 c.'!D7))+(IF('Gara 5 c.'!D7=" ",0,'Gara 5 c.'!D7))+(IF('Gara 6 c.'!D7=" ",0,'Gara 6 c.'!D7))+(IF('Gara 7 c.'!D7=" ",0,'Gara 7 c.'!D7))</f>
        <v>2</v>
      </c>
      <c r="Q6" s="122">
        <f>(IF('Gara 1 c.'!E7=" ",0,'Gara 1 c.'!E7))+(IF('Gara 2 c.'!E7=" ",0,'Gara 2 c.'!E7))+(IF('Gara 3 c.'!E7=" ",0,'Gara 3 c.'!E7))+(IF('Gara 5 c.'!E7=" ",0,'Gara 5 c.'!E7))+(IF('Gara 6 c.'!E7=" ",0,'Gara 6 c.'!E7))+(IF('Gara 7 c.'!E7=" ",0,'Gara 7 c.'!E7))</f>
        <v>15</v>
      </c>
      <c r="R6" s="123">
        <f>(IF(Q6=0,0,(P6/Q6)))</f>
        <v>0.13333333333333333</v>
      </c>
      <c r="S6" s="120"/>
      <c r="T6" s="121">
        <f>(IF('Gara 1 c.'!I7=" ",0,'Gara 1 c.'!I7))+(IF('Gara 2 c.'!I7=" ",0,'Gara 2 c.'!I7))+(IF('Gara 3 c.'!I7=" ",0,'Gara 3 c.'!I7))+(IF('Gara 5 c.'!I7=" ",0,'Gara 5 c.'!I7))+(IF('Gara 6 c.'!I7=" ",0,'Gara 6 c.'!I7))+(IF('Gara 7 c.'!I7=" ",0,'Gara 7 c.'!I7))</f>
        <v>0</v>
      </c>
      <c r="U6" s="121">
        <f>(IF('Gara 1 c.'!J7=" ",0,'Gara 1 c.'!J7))+(IF('Gara 2 c.'!J7=" ",0,'Gara 2 c.'!J7))+(IF('Gara 3 c.'!J7=" ",0,'Gara 3 c.'!J7))+(IF('Gara 5 c.'!J7=" ",0,'Gara 5 c.'!J7))+(IF('Gara 6 c.'!J7=" ",0,'Gara 6 c.'!J7))+(IF('Gara 7 c.'!J7=" ",0,'Gara 7 c.'!J7))</f>
        <v>0</v>
      </c>
      <c r="V6" s="123">
        <f>(IF(U6=0,0,(T6/U6)))</f>
        <v>0</v>
      </c>
      <c r="W6" s="120"/>
      <c r="X6" s="121">
        <f>(IF('Gara 1 c.'!N7=" ",0,'Gara 1 c.'!N7))+(IF('Gara 2 c.'!N7=" ",0,'Gara 2 c.'!N7))+(IF('Gara 3 c.'!N7=" ",0,'Gara 3 c.'!N7))+(IF('Gara 5 c.'!N7=" ",0,'Gara 5 c.'!N7))+(IF('Gara 6 c.'!N7=" ",0,'Gara 6 c.'!N7))+(IF('Gara 7 c.'!N7=" ",0,'Gara 7 c.'!N7))</f>
        <v>0</v>
      </c>
      <c r="Y6" s="121">
        <f>(IF('Gara 1 c.'!O7=" ",0,'Gara 1 c.'!O7))+(IF('Gara 2 c.'!O7=" ",0,'Gara 2 c.'!O7))+(IF('Gara 3 c.'!O7=" ",0,'Gara 3 c.'!O7))+(IF('Gara 5 c.'!O7=" ",0,'Gara 5 c.'!O7))+(IF('Gara 6 c.'!O7=" ",0,'Gara 6 c.'!O7))+(IF('Gara 7 c.'!O7=" ",0,'Gara 7 c.'!O7))</f>
        <v>2</v>
      </c>
      <c r="Z6" s="123">
        <f>(IF(Y6=0,0,(X6/Y6)))</f>
        <v>0</v>
      </c>
    </row>
    <row r="7" spans="1:26" ht="12.75">
      <c r="A7" s="17" t="s">
        <v>28</v>
      </c>
      <c r="B7" s="29"/>
      <c r="C7" s="114">
        <f>'Gara 1 c.'!S8+'Gara 2 c.'!S8+'Gara 3 c.'!S8+'Gara 5 c.'!S8+'Gara 6 c.'!S8+'Gara 7 c.'!S8</f>
        <v>13</v>
      </c>
      <c r="D7" s="114">
        <f>'Gara 1 c.'!T8+'Gara 2 c.'!T8+'Gara 3 c.'!T8+'Gara 5 c.'!T8+'Gara 6 c.'!T8+'Gara 7 c.'!T8</f>
        <v>20</v>
      </c>
      <c r="E7" s="115">
        <f aca="true" t="shared" si="0" ref="E7:E17">D7-C7</f>
        <v>7</v>
      </c>
      <c r="F7" s="114">
        <f>'Gara 1 c.'!V8+'Gara 2 c.'!V8+'Gara 3 c.'!V8+'Gara 5 c.'!V8+'Gara 6 c.'!V8+'Gara 7 c.'!V8</f>
        <v>18</v>
      </c>
      <c r="G7" s="114">
        <f>'Gara 1 c.'!W8+'Gara 2 c.'!W8+'Gara 3 c.'!W8+'Gara 5 c.'!W8+'Gara 6 c.'!W8+'Gara 7 c.'!W8</f>
        <v>1</v>
      </c>
      <c r="H7" s="114">
        <f>'Gara 1 c.'!X8+'Gara 2 c.'!X8+'Gara 3 c.'!X8+'Gara 5 c.'!X8+'Gara 6 c.'!X8+'Gara 7 c.'!X8</f>
        <v>1</v>
      </c>
      <c r="I7" s="116"/>
      <c r="J7" s="117">
        <f>COUNTA('Gara 1 c.'!B8,'Gara 2 c.'!B8,'Gara 3 c.'!B8,'Gara 5 c.'!B8,'Gara 6 c.'!B8,'Gara 7 c.'!B8)</f>
        <v>4</v>
      </c>
      <c r="K7" s="118" t="s">
        <v>8</v>
      </c>
      <c r="L7" s="119">
        <f>'Gara 1 c.'!AA8+'Gara 2 c.'!AA8+'Gara 3 c.'!AA8+'Gara 5 c.'!AA8+'Gara 6 c.'!AA8+'Gara 7 c.'!AA8</f>
        <v>35</v>
      </c>
      <c r="M7" s="118"/>
      <c r="N7" s="117">
        <f aca="true" t="shared" si="1" ref="N7:N17">IF(J7&gt;0,L7/J7,"")</f>
        <v>8.75</v>
      </c>
      <c r="O7" s="120"/>
      <c r="P7" s="121">
        <f>(IF('Gara 1 c.'!D8=" ",0,'Gara 1 c.'!D8))+(IF('Gara 2 c.'!D8=" ",0,'Gara 2 c.'!D8))+(IF('Gara 3 c.'!D8=" ",0,'Gara 3 c.'!D8))+(IF('Gara 5 c.'!D8=" ",0,'Gara 5 c.'!D8))+(IF('Gara 6 c.'!D8=" ",0,'Gara 6 c.'!D8))+(IF('Gara 7 c.'!D8=" ",0,'Gara 7 c.'!D8))</f>
        <v>15</v>
      </c>
      <c r="Q7" s="122">
        <f>(IF('Gara 1 c.'!E8=" ",0,'Gara 1 c.'!E8))+(IF('Gara 2 c.'!E8=" ",0,'Gara 2 c.'!E8))+(IF('Gara 3 c.'!E8=" ",0,'Gara 3 c.'!E8))+(IF('Gara 5 c.'!E8=" ",0,'Gara 5 c.'!E8))+(IF('Gara 6 c.'!E8=" ",0,'Gara 6 c.'!E8))+(IF('Gara 7 c.'!E8=" ",0,'Gara 7 c.'!E8))</f>
        <v>33</v>
      </c>
      <c r="R7" s="123">
        <f aca="true" t="shared" si="2" ref="R7:R17">(IF(Q7=0,0,(P7/Q7)))</f>
        <v>0.45454545454545453</v>
      </c>
      <c r="S7" s="120"/>
      <c r="T7" s="121">
        <f>(IF('Gara 1 c.'!I8=" ",0,'Gara 1 c.'!I8))+(IF('Gara 2 c.'!I8=" ",0,'Gara 2 c.'!I8))+(IF('Gara 3 c.'!I8=" ",0,'Gara 3 c.'!I8))+(IF('Gara 5 c.'!I8=" ",0,'Gara 5 c.'!I8))+(IF('Gara 6 c.'!I8=" ",0,'Gara 6 c.'!I8))+(IF('Gara 7 c.'!I8=" ",0,'Gara 7 c.'!I8))</f>
        <v>5</v>
      </c>
      <c r="U7" s="121">
        <f>(IF('Gara 1 c.'!J8=" ",0,'Gara 1 c.'!J8))+(IF('Gara 2 c.'!J8=" ",0,'Gara 2 c.'!J8))+(IF('Gara 3 c.'!J8=" ",0,'Gara 3 c.'!J8))+(IF('Gara 5 c.'!J8=" ",0,'Gara 5 c.'!J8))+(IF('Gara 6 c.'!J8=" ",0,'Gara 6 c.'!J8))+(IF('Gara 7 c.'!J8=" ",0,'Gara 7 c.'!J8))</f>
        <v>13</v>
      </c>
      <c r="V7" s="123">
        <f aca="true" t="shared" si="3" ref="V7:V17">(IF(U7=0,0,(T7/U7)))</f>
        <v>0.38461538461538464</v>
      </c>
      <c r="W7" s="120"/>
      <c r="X7" s="121">
        <f>(IF('Gara 1 c.'!N8=" ",0,'Gara 1 c.'!N8))+(IF('Gara 2 c.'!N8=" ",0,'Gara 2 c.'!N8))+(IF('Gara 3 c.'!N8=" ",0,'Gara 3 c.'!N8))+(IF('Gara 5 c.'!N8=" ",0,'Gara 5 c.'!N8))+(IF('Gara 6 c.'!N8=" ",0,'Gara 6 c.'!N8))+(IF('Gara 7 c.'!N8=" ",0,'Gara 7 c.'!N8))</f>
        <v>0</v>
      </c>
      <c r="Y7" s="121">
        <f>(IF('Gara 1 c.'!O8=" ",0,'Gara 1 c.'!O8))+(IF('Gara 2 c.'!O8=" ",0,'Gara 2 c.'!O8))+(IF('Gara 3 c.'!O8=" ",0,'Gara 3 c.'!O8))+(IF('Gara 5 c.'!O8=" ",0,'Gara 5 c.'!O8))+(IF('Gara 6 c.'!O8=" ",0,'Gara 6 c.'!O8))+(IF('Gara 7 c.'!O8=" ",0,'Gara 7 c.'!O8))</f>
        <v>4</v>
      </c>
      <c r="Z7" s="123">
        <f aca="true" t="shared" si="4" ref="Z7:Z17">(IF(Y7=0,0,(X7/Y7)))</f>
        <v>0</v>
      </c>
    </row>
    <row r="8" spans="1:26" ht="12.75">
      <c r="A8" s="17" t="s">
        <v>14</v>
      </c>
      <c r="B8" s="29"/>
      <c r="C8" s="114">
        <f>'Gara 1 c.'!S9+'Gara 2 c.'!S9+'Gara 3 c.'!S9+'Gara 5 c.'!S9+'Gara 6 c.'!S9+'Gara 7 c.'!S9</f>
        <v>2</v>
      </c>
      <c r="D8" s="114">
        <f>'Gara 1 c.'!T9+'Gara 2 c.'!T9+'Gara 3 c.'!T9+'Gara 5 c.'!T9+'Gara 6 c.'!T9+'Gara 7 c.'!T9</f>
        <v>1</v>
      </c>
      <c r="E8" s="115">
        <f t="shared" si="0"/>
        <v>-1</v>
      </c>
      <c r="F8" s="114">
        <f>'Gara 1 c.'!V9+'Gara 2 c.'!V9+'Gara 3 c.'!V9+'Gara 5 c.'!V9+'Gara 6 c.'!V9+'Gara 7 c.'!V9</f>
        <v>2</v>
      </c>
      <c r="G8" s="114">
        <f>'Gara 1 c.'!W9+'Gara 2 c.'!W9+'Gara 3 c.'!W9+'Gara 5 c.'!W9+'Gara 6 c.'!W9+'Gara 7 c.'!W9</f>
        <v>0</v>
      </c>
      <c r="H8" s="114">
        <f>'Gara 1 c.'!X9+'Gara 2 c.'!X9+'Gara 3 c.'!X9+'Gara 5 c.'!X9+'Gara 6 c.'!X9+'Gara 7 c.'!X9</f>
        <v>0</v>
      </c>
      <c r="I8" s="116"/>
      <c r="J8" s="117">
        <f>COUNTA('Gara 1 c.'!B9,'Gara 2 c.'!B9,'Gara 3 c.'!B9,'Gara 5 c.'!B9,'Gara 6 c.'!B9,'Gara 7 c.'!B9)</f>
        <v>5</v>
      </c>
      <c r="K8" s="118" t="s">
        <v>8</v>
      </c>
      <c r="L8" s="119">
        <f>'Gara 1 c.'!AA9+'Gara 2 c.'!AA9+'Gara 3 c.'!AA9+'Gara 5 c.'!AA9+'Gara 6 c.'!AA9+'Gara 7 c.'!AA9</f>
        <v>5</v>
      </c>
      <c r="M8" s="118"/>
      <c r="N8" s="117">
        <f t="shared" si="1"/>
        <v>1</v>
      </c>
      <c r="O8" s="120"/>
      <c r="P8" s="121">
        <f>(IF('Gara 1 c.'!D9=" ",0,'Gara 1 c.'!D9))+(IF('Gara 2 c.'!D9=" ",0,'Gara 2 c.'!D9))+(IF('Gara 3 c.'!D9=" ",0,'Gara 3 c.'!D9))+(IF('Gara 5 c.'!D9=" ",0,'Gara 5 c.'!D9))+(IF('Gara 6 c.'!D9=" ",0,'Gara 6 c.'!D9))+(IF('Gara 7 c.'!D9=" ",0,'Gara 7 c.'!D9))</f>
        <v>1</v>
      </c>
      <c r="Q8" s="122">
        <f>(IF('Gara 1 c.'!E9=" ",0,'Gara 1 c.'!E9))+(IF('Gara 2 c.'!E9=" ",0,'Gara 2 c.'!E9))+(IF('Gara 3 c.'!E9=" ",0,'Gara 3 c.'!E9))+(IF('Gara 5 c.'!E9=" ",0,'Gara 5 c.'!E9))+(IF('Gara 6 c.'!E9=" ",0,'Gara 6 c.'!E9))+(IF('Gara 7 c.'!E9=" ",0,'Gara 7 c.'!E9))</f>
        <v>3</v>
      </c>
      <c r="R8" s="123">
        <f t="shared" si="2"/>
        <v>0.3333333333333333</v>
      </c>
      <c r="S8" s="120"/>
      <c r="T8" s="121">
        <f>(IF('Gara 1 c.'!I9=" ",0,'Gara 1 c.'!I9))+(IF('Gara 2 c.'!I9=" ",0,'Gara 2 c.'!I9))+(IF('Gara 3 c.'!I9=" ",0,'Gara 3 c.'!I9))+(IF('Gara 5 c.'!I9=" ",0,'Gara 5 c.'!I9))+(IF('Gara 6 c.'!I9=" ",0,'Gara 6 c.'!I9))+(IF('Gara 7 c.'!I9=" ",0,'Gara 7 c.'!I9))</f>
        <v>0</v>
      </c>
      <c r="U8" s="121">
        <f>(IF('Gara 1 c.'!J9=" ",0,'Gara 1 c.'!J9))+(IF('Gara 2 c.'!J9=" ",0,'Gara 2 c.'!J9))+(IF('Gara 3 c.'!J9=" ",0,'Gara 3 c.'!J9))+(IF('Gara 5 c.'!J9=" ",0,'Gara 5 c.'!J9))+(IF('Gara 6 c.'!J9=" ",0,'Gara 6 c.'!J9))+(IF('Gara 7 c.'!J9=" ",0,'Gara 7 c.'!J9))</f>
        <v>0</v>
      </c>
      <c r="V8" s="123">
        <f t="shared" si="3"/>
        <v>0</v>
      </c>
      <c r="W8" s="120"/>
      <c r="X8" s="121">
        <f>(IF('Gara 1 c.'!N9=" ",0,'Gara 1 c.'!N9))+(IF('Gara 2 c.'!N9=" ",0,'Gara 2 c.'!N9))+(IF('Gara 3 c.'!N9=" ",0,'Gara 3 c.'!N9))+(IF('Gara 5 c.'!N9=" ",0,'Gara 5 c.'!N9))+(IF('Gara 6 c.'!N9=" ",0,'Gara 6 c.'!N9))+(IF('Gara 7 c.'!N9=" ",0,'Gara 7 c.'!N9))</f>
        <v>1</v>
      </c>
      <c r="Y8" s="121">
        <f>(IF('Gara 1 c.'!O9=" ",0,'Gara 1 c.'!O9))+(IF('Gara 2 c.'!O9=" ",0,'Gara 2 c.'!O9))+(IF('Gara 3 c.'!O9=" ",0,'Gara 3 c.'!O9))+(IF('Gara 5 c.'!O9=" ",0,'Gara 5 c.'!O9))+(IF('Gara 6 c.'!O9=" ",0,'Gara 6 c.'!O9))+(IF('Gara 7 c.'!O9=" ",0,'Gara 7 c.'!O9))</f>
        <v>2</v>
      </c>
      <c r="Z8" s="123">
        <f t="shared" si="4"/>
        <v>0.5</v>
      </c>
    </row>
    <row r="9" spans="1:26" ht="12.75">
      <c r="A9" s="17" t="s">
        <v>15</v>
      </c>
      <c r="B9" s="29"/>
      <c r="C9" s="114">
        <f>'Gara 1 c.'!S10+'Gara 2 c.'!S10+'Gara 3 c.'!S10+'Gara 5 c.'!S10+'Gara 6 c.'!S10+'Gara 7 c.'!S10</f>
        <v>32</v>
      </c>
      <c r="D9" s="114">
        <f>'Gara 1 c.'!T10+'Gara 2 c.'!T10+'Gara 3 c.'!T10+'Gara 5 c.'!T10+'Gara 6 c.'!T10+'Gara 7 c.'!T10</f>
        <v>40</v>
      </c>
      <c r="E9" s="115">
        <f t="shared" si="0"/>
        <v>8</v>
      </c>
      <c r="F9" s="114">
        <f>'Gara 1 c.'!V10+'Gara 2 c.'!V10+'Gara 3 c.'!V10+'Gara 5 c.'!V10+'Gara 6 c.'!V10+'Gara 7 c.'!V10</f>
        <v>68</v>
      </c>
      <c r="G9" s="114">
        <f>'Gara 1 c.'!W10+'Gara 2 c.'!W10+'Gara 3 c.'!W10+'Gara 5 c.'!W10+'Gara 6 c.'!W10+'Gara 7 c.'!W10</f>
        <v>2</v>
      </c>
      <c r="H9" s="114">
        <f>'Gara 1 c.'!X10+'Gara 2 c.'!X10+'Gara 3 c.'!X10+'Gara 5 c.'!X10+'Gara 6 c.'!X10+'Gara 7 c.'!X10</f>
        <v>2</v>
      </c>
      <c r="I9" s="116"/>
      <c r="J9" s="117">
        <f>COUNTA('Gara 1 c.'!B10,'Gara 2 c.'!B10,'Gara 3 c.'!B10,'Gara 5 c.'!B10,'Gara 6 c.'!B10,'Gara 7 c.'!B10)</f>
        <v>6</v>
      </c>
      <c r="K9" s="118" t="s">
        <v>8</v>
      </c>
      <c r="L9" s="119">
        <f>'Gara 1 c.'!AA10+'Gara 2 c.'!AA10+'Gara 3 c.'!AA10+'Gara 5 c.'!AA10+'Gara 6 c.'!AA10+'Gara 7 c.'!AA10</f>
        <v>199</v>
      </c>
      <c r="M9" s="118"/>
      <c r="N9" s="117">
        <f t="shared" si="1"/>
        <v>33.166666666666664</v>
      </c>
      <c r="O9" s="120"/>
      <c r="P9" s="121">
        <f>(IF('Gara 1 c.'!D10=" ",0,'Gara 1 c.'!D10))+(IF('Gara 2 c.'!D10=" ",0,'Gara 2 c.'!D10))+(IF('Gara 3 c.'!D10=" ",0,'Gara 3 c.'!D10))+(IF('Gara 5 c.'!D10=" ",0,'Gara 5 c.'!D10))+(IF('Gara 6 c.'!D10=" ",0,'Gara 6 c.'!D10))+(IF('Gara 7 c.'!D10=" ",0,'Gara 7 c.'!D10))</f>
        <v>66</v>
      </c>
      <c r="Q9" s="122">
        <f>(IF('Gara 1 c.'!E10=" ",0,'Gara 1 c.'!E10))+(IF('Gara 2 c.'!E10=" ",0,'Gara 2 c.'!E10))+(IF('Gara 3 c.'!E10=" ",0,'Gara 3 c.'!E10))+(IF('Gara 5 c.'!E10=" ",0,'Gara 5 c.'!E10))+(IF('Gara 6 c.'!E10=" ",0,'Gara 6 c.'!E10))+(IF('Gara 7 c.'!E10=" ",0,'Gara 7 c.'!E10))</f>
        <v>120</v>
      </c>
      <c r="R9" s="123">
        <f t="shared" si="2"/>
        <v>0.55</v>
      </c>
      <c r="S9" s="120"/>
      <c r="T9" s="121">
        <f>(IF('Gara 1 c.'!I10=" ",0,'Gara 1 c.'!I10))+(IF('Gara 2 c.'!I10=" ",0,'Gara 2 c.'!I10))+(IF('Gara 3 c.'!I10=" ",0,'Gara 3 c.'!I10))+(IF('Gara 5 c.'!I10=" ",0,'Gara 5 c.'!I10))+(IF('Gara 6 c.'!I10=" ",0,'Gara 6 c.'!I10))+(IF('Gara 7 c.'!I10=" ",0,'Gara 7 c.'!I10))</f>
        <v>52</v>
      </c>
      <c r="U9" s="121">
        <f>(IF('Gara 1 c.'!J10=" ",0,'Gara 1 c.'!J10))+(IF('Gara 2 c.'!J10=" ",0,'Gara 2 c.'!J10))+(IF('Gara 3 c.'!J10=" ",0,'Gara 3 c.'!J10))+(IF('Gara 5 c.'!J10=" ",0,'Gara 5 c.'!J10))+(IF('Gara 6 c.'!J10=" ",0,'Gara 6 c.'!J10))+(IF('Gara 7 c.'!J10=" ",0,'Gara 7 c.'!J10))</f>
        <v>85</v>
      </c>
      <c r="V9" s="123">
        <f t="shared" si="3"/>
        <v>0.611764705882353</v>
      </c>
      <c r="W9" s="120"/>
      <c r="X9" s="121">
        <f>(IF('Gara 1 c.'!N10=" ",0,'Gara 1 c.'!N10))+(IF('Gara 2 c.'!N10=" ",0,'Gara 2 c.'!N10))+(IF('Gara 3 c.'!N10=" ",0,'Gara 3 c.'!N10))+(IF('Gara 5 c.'!N10=" ",0,'Gara 5 c.'!N10))+(IF('Gara 6 c.'!N10=" ",0,'Gara 6 c.'!N10))+(IF('Gara 7 c.'!N10=" ",0,'Gara 7 c.'!N10))</f>
        <v>5</v>
      </c>
      <c r="Y9" s="121">
        <f>(IF('Gara 1 c.'!O10=" ",0,'Gara 1 c.'!O10))+(IF('Gara 2 c.'!O10=" ",0,'Gara 2 c.'!O10))+(IF('Gara 3 c.'!O10=" ",0,'Gara 3 c.'!O10))+(IF('Gara 5 c.'!O10=" ",0,'Gara 5 c.'!O10))+(IF('Gara 6 c.'!O10=" ",0,'Gara 6 c.'!O10))+(IF('Gara 7 c.'!O10=" ",0,'Gara 7 c.'!O10))</f>
        <v>21</v>
      </c>
      <c r="Z9" s="123">
        <f t="shared" si="4"/>
        <v>0.23809523809523808</v>
      </c>
    </row>
    <row r="10" spans="1:26" ht="12.75">
      <c r="A10" s="17" t="s">
        <v>52</v>
      </c>
      <c r="B10" s="29"/>
      <c r="C10" s="114">
        <f>'Gara 1 c.'!S11+'Gara 2 c.'!S11+'Gara 3 c.'!S11+'Gara 5 c.'!S11+'Gara 6 c.'!S11+'Gara 7 c.'!S11</f>
        <v>11</v>
      </c>
      <c r="D10" s="114">
        <f>'Gara 1 c.'!T11+'Gara 2 c.'!T11+'Gara 3 c.'!T11+'Gara 5 c.'!T11+'Gara 6 c.'!T11+'Gara 7 c.'!T11</f>
        <v>8</v>
      </c>
      <c r="E10" s="115">
        <f t="shared" si="0"/>
        <v>-3</v>
      </c>
      <c r="F10" s="114">
        <f>'Gara 1 c.'!V11+'Gara 2 c.'!V11+'Gara 3 c.'!V11+'Gara 5 c.'!V11+'Gara 6 c.'!V11+'Gara 7 c.'!V11</f>
        <v>29</v>
      </c>
      <c r="G10" s="114">
        <f>'Gara 1 c.'!W11+'Gara 2 c.'!W11+'Gara 3 c.'!W11+'Gara 5 c.'!W11+'Gara 6 c.'!W11+'Gara 7 c.'!W11</f>
        <v>0</v>
      </c>
      <c r="H10" s="114">
        <f>'Gara 1 c.'!X11+'Gara 2 c.'!X11+'Gara 3 c.'!X11+'Gara 5 c.'!X11+'Gara 6 c.'!X11+'Gara 7 c.'!X11</f>
        <v>0</v>
      </c>
      <c r="I10" s="116"/>
      <c r="J10" s="117">
        <f>COUNTA('Gara 1 c.'!B11,'Gara 2 c.'!B11,'Gara 3 c.'!B11,'Gara 5 c.'!B11,'Gara 6 c.'!B11,'Gara 7 c.'!B11)</f>
        <v>6</v>
      </c>
      <c r="K10" s="118" t="s">
        <v>8</v>
      </c>
      <c r="L10" s="119">
        <f>'Gara 1 c.'!AA11+'Gara 2 c.'!AA11+'Gara 3 c.'!AA11+'Gara 5 c.'!AA11+'Gara 6 c.'!AA11+'Gara 7 c.'!AA11</f>
        <v>2</v>
      </c>
      <c r="M10" s="118"/>
      <c r="N10" s="117">
        <f t="shared" si="1"/>
        <v>0.3333333333333333</v>
      </c>
      <c r="O10" s="120"/>
      <c r="P10" s="121">
        <f>(IF('Gara 1 c.'!D11=" ",0,'Gara 1 c.'!D11))+(IF('Gara 2 c.'!D11=" ",0,'Gara 2 c.'!D11))+(IF('Gara 3 c.'!D11=" ",0,'Gara 3 c.'!D11))+(IF('Gara 5 c.'!D11=" ",0,'Gara 5 c.'!D11))+(IF('Gara 6 c.'!D11=" ",0,'Gara 6 c.'!D11))+(IF('Gara 7 c.'!D11=" ",0,'Gara 7 c.'!D11))</f>
        <v>1</v>
      </c>
      <c r="Q10" s="122">
        <f>(IF('Gara 1 c.'!E11=" ",0,'Gara 1 c.'!E11))+(IF('Gara 2 c.'!E11=" ",0,'Gara 2 c.'!E11))+(IF('Gara 3 c.'!E11=" ",0,'Gara 3 c.'!E11))+(IF('Gara 5 c.'!E11=" ",0,'Gara 5 c.'!E11))+(IF('Gara 6 c.'!E11=" ",0,'Gara 6 c.'!E11))+(IF('Gara 7 c.'!E11=" ",0,'Gara 7 c.'!E11))</f>
        <v>11</v>
      </c>
      <c r="R10" s="123">
        <f t="shared" si="2"/>
        <v>0.09090909090909091</v>
      </c>
      <c r="S10" s="120"/>
      <c r="T10" s="121">
        <f>(IF('Gara 1 c.'!I11=" ",0,'Gara 1 c.'!I11))+(IF('Gara 2 c.'!I11=" ",0,'Gara 2 c.'!I11))+(IF('Gara 3 c.'!I11=" ",0,'Gara 3 c.'!I11))+(IF('Gara 5 c.'!I11=" ",0,'Gara 5 c.'!I11))+(IF('Gara 6 c.'!I11=" ",0,'Gara 6 c.'!I11))+(IF('Gara 7 c.'!I11=" ",0,'Gara 7 c.'!I11))</f>
        <v>0</v>
      </c>
      <c r="U10" s="121">
        <f>(IF('Gara 1 c.'!J11=" ",0,'Gara 1 c.'!J11))+(IF('Gara 2 c.'!J11=" ",0,'Gara 2 c.'!J11))+(IF('Gara 3 c.'!J11=" ",0,'Gara 3 c.'!J11))+(IF('Gara 5 c.'!J11=" ",0,'Gara 5 c.'!J11))+(IF('Gara 6 c.'!J11=" ",0,'Gara 6 c.'!J11))+(IF('Gara 7 c.'!J11=" ",0,'Gara 7 c.'!J11))</f>
        <v>4</v>
      </c>
      <c r="V10" s="123">
        <f t="shared" si="3"/>
        <v>0</v>
      </c>
      <c r="W10" s="120"/>
      <c r="X10" s="121">
        <f>(IF('Gara 1 c.'!N11=" ",0,'Gara 1 c.'!N11))+(IF('Gara 2 c.'!N11=" ",0,'Gara 2 c.'!N11))+(IF('Gara 3 c.'!N11=" ",0,'Gara 3 c.'!N11))+(IF('Gara 5 c.'!N11=" ",0,'Gara 5 c.'!N11))+(IF('Gara 6 c.'!N11=" ",0,'Gara 6 c.'!N11))+(IF('Gara 7 c.'!N11=" ",0,'Gara 7 c.'!N11))</f>
        <v>0</v>
      </c>
      <c r="Y10" s="121">
        <f>(IF('Gara 1 c.'!O11=" ",0,'Gara 1 c.'!O11))+(IF('Gara 2 c.'!O11=" ",0,'Gara 2 c.'!O11))+(IF('Gara 3 c.'!O11=" ",0,'Gara 3 c.'!O11))+(IF('Gara 5 c.'!O11=" ",0,'Gara 5 c.'!O11))+(IF('Gara 6 c.'!O11=" ",0,'Gara 6 c.'!O11))+(IF('Gara 7 c.'!O11=" ",0,'Gara 7 c.'!O11))</f>
        <v>0</v>
      </c>
      <c r="Z10" s="123">
        <f t="shared" si="4"/>
        <v>0</v>
      </c>
    </row>
    <row r="11" spans="1:26" ht="12.75" hidden="1">
      <c r="A11" s="17" t="s">
        <v>21</v>
      </c>
      <c r="B11" s="29"/>
      <c r="C11" s="114">
        <f>'Gara 1 c.'!S12+'Gara 2 c.'!S12+'Gara 3 c.'!S12+'Gara 5 c.'!S12+'Gara 6 c.'!S12+'Gara 7 c.'!S12</f>
        <v>0</v>
      </c>
      <c r="D11" s="114">
        <f>'Gara 1 c.'!T12+'Gara 2 c.'!T12+'Gara 3 c.'!T12+'Gara 5 c.'!T12+'Gara 6 c.'!T12+'Gara 7 c.'!T12</f>
        <v>0</v>
      </c>
      <c r="E11" s="115">
        <f t="shared" si="0"/>
        <v>0</v>
      </c>
      <c r="F11" s="114">
        <f>'Gara 1 c.'!V12+'Gara 2 c.'!V12+'Gara 3 c.'!V12+'Gara 5 c.'!V12+'Gara 6 c.'!V12+'Gara 7 c.'!V12</f>
        <v>0</v>
      </c>
      <c r="G11" s="114">
        <f>'Gara 1 c.'!W12+'Gara 2 c.'!W12+'Gara 3 c.'!W12+'Gara 5 c.'!W12+'Gara 6 c.'!W12+'Gara 7 c.'!W12</f>
        <v>0</v>
      </c>
      <c r="H11" s="114">
        <f>'Gara 1 c.'!X12+'Gara 2 c.'!X12+'Gara 3 c.'!X12+'Gara 5 c.'!X12+'Gara 6 c.'!X12+'Gara 7 c.'!X12</f>
        <v>0</v>
      </c>
      <c r="I11" s="116"/>
      <c r="J11" s="117">
        <f>COUNTA('Gara 1 c.'!B12,'Gara 2 c.'!B12,'Gara 3 c.'!B12,'Gara 5 c.'!B12,'Gara 6 c.'!B12,'Gara 7 c.'!B12)</f>
        <v>0</v>
      </c>
      <c r="K11" s="118" t="s">
        <v>8</v>
      </c>
      <c r="L11" s="119">
        <f>'Gara 1 c.'!AA12+'Gara 2 c.'!AA12+'Gara 3 c.'!AA12+'Gara 5 c.'!AA12+'Gara 6 c.'!AA12+'Gara 7 c.'!AA12</f>
        <v>0</v>
      </c>
      <c r="M11" s="118"/>
      <c r="N11" s="117">
        <f t="shared" si="1"/>
      </c>
      <c r="O11" s="120"/>
      <c r="P11" s="121">
        <f>(IF('Gara 1 c.'!D12=" ",0,'Gara 1 c.'!D12))+(IF('Gara 2 c.'!D12=" ",0,'Gara 2 c.'!D12))+(IF('Gara 3 c.'!D12=" ",0,'Gara 3 c.'!D12))+(IF('Gara 5 c.'!D12=" ",0,'Gara 5 c.'!D12))+(IF('Gara 6 c.'!D12=" ",0,'Gara 6 c.'!D12))+(IF('Gara 7 c.'!D12=" ",0,'Gara 7 c.'!D12))</f>
        <v>0</v>
      </c>
      <c r="Q11" s="122">
        <f>(IF('Gara 1 c.'!E12=" ",0,'Gara 1 c.'!E12))+(IF('Gara 2 c.'!E12=" ",0,'Gara 2 c.'!E12))+(IF('Gara 3 c.'!E12=" ",0,'Gara 3 c.'!E12))+(IF('Gara 5 c.'!E12=" ",0,'Gara 5 c.'!E12))+(IF('Gara 6 c.'!E12=" ",0,'Gara 6 c.'!E12))+(IF('Gara 7 c.'!E12=" ",0,'Gara 7 c.'!E12))</f>
        <v>0</v>
      </c>
      <c r="R11" s="123">
        <f t="shared" si="2"/>
        <v>0</v>
      </c>
      <c r="S11" s="120"/>
      <c r="T11" s="121">
        <f>(IF('Gara 1 c.'!I12=" ",0,'Gara 1 c.'!I12))+(IF('Gara 2 c.'!I12=" ",0,'Gara 2 c.'!I12))+(IF('Gara 3 c.'!I12=" ",0,'Gara 3 c.'!I12))+(IF('Gara 5 c.'!I12=" ",0,'Gara 5 c.'!I12))+(IF('Gara 6 c.'!I12=" ",0,'Gara 6 c.'!I12))+(IF('Gara 7 c.'!I12=" ",0,'Gara 7 c.'!I12))</f>
        <v>0</v>
      </c>
      <c r="U11" s="121">
        <f>(IF('Gara 1 c.'!J12=" ",0,'Gara 1 c.'!J12))+(IF('Gara 2 c.'!J12=" ",0,'Gara 2 c.'!J12))+(IF('Gara 3 c.'!J12=" ",0,'Gara 3 c.'!J12))+(IF('Gara 5 c.'!J12=" ",0,'Gara 5 c.'!J12))+(IF('Gara 6 c.'!J12=" ",0,'Gara 6 c.'!J12))+(IF('Gara 7 c.'!J12=" ",0,'Gara 7 c.'!J12))</f>
        <v>0</v>
      </c>
      <c r="V11" s="123">
        <f t="shared" si="3"/>
        <v>0</v>
      </c>
      <c r="W11" s="120"/>
      <c r="X11" s="121">
        <f>(IF('Gara 1 c.'!N12=" ",0,'Gara 1 c.'!N12))+(IF('Gara 2 c.'!N12=" ",0,'Gara 2 c.'!N12))+(IF('Gara 3 c.'!N12=" ",0,'Gara 3 c.'!N12))+(IF('Gara 5 c.'!N12=" ",0,'Gara 5 c.'!N12))+(IF('Gara 6 c.'!N12=" ",0,'Gara 6 c.'!N12))+(IF('Gara 7 c.'!N12=" ",0,'Gara 7 c.'!N12))</f>
        <v>0</v>
      </c>
      <c r="Y11" s="121">
        <f>(IF('Gara 1 c.'!O12=" ",0,'Gara 1 c.'!O12))+(IF('Gara 2 c.'!O12=" ",0,'Gara 2 c.'!O12))+(IF('Gara 3 c.'!O12=" ",0,'Gara 3 c.'!O12))+(IF('Gara 5 c.'!O12=" ",0,'Gara 5 c.'!O12))+(IF('Gara 6 c.'!O12=" ",0,'Gara 6 c.'!O12))+(IF('Gara 7 c.'!O12=" ",0,'Gara 7 c.'!O12))</f>
        <v>0</v>
      </c>
      <c r="Z11" s="123">
        <f t="shared" si="4"/>
        <v>0</v>
      </c>
    </row>
    <row r="12" spans="1:26" ht="12.75">
      <c r="A12" s="17" t="s">
        <v>27</v>
      </c>
      <c r="B12" s="29"/>
      <c r="C12" s="114">
        <f>'Gara 1 c.'!S13+'Gara 2 c.'!S13+'Gara 3 c.'!S13+'Gara 5 c.'!S13+'Gara 6 c.'!S13+'Gara 7 c.'!S13</f>
        <v>3</v>
      </c>
      <c r="D12" s="114">
        <f>'Gara 1 c.'!T13+'Gara 2 c.'!T13+'Gara 3 c.'!T13+'Gara 5 c.'!T13+'Gara 6 c.'!T13+'Gara 7 c.'!T13</f>
        <v>3</v>
      </c>
      <c r="E12" s="115">
        <f t="shared" si="0"/>
        <v>0</v>
      </c>
      <c r="F12" s="114">
        <f>'Gara 1 c.'!V13+'Gara 2 c.'!V13+'Gara 3 c.'!V13+'Gara 5 c.'!V13+'Gara 6 c.'!V13+'Gara 7 c.'!V13</f>
        <v>6</v>
      </c>
      <c r="G12" s="114">
        <f>'Gara 1 c.'!W13+'Gara 2 c.'!W13+'Gara 3 c.'!W13+'Gara 5 c.'!W13+'Gara 6 c.'!W13+'Gara 7 c.'!W13</f>
        <v>2</v>
      </c>
      <c r="H12" s="114">
        <f>'Gara 1 c.'!X13+'Gara 2 c.'!X13+'Gara 3 c.'!X13+'Gara 5 c.'!X13+'Gara 6 c.'!X13+'Gara 7 c.'!X13</f>
        <v>0</v>
      </c>
      <c r="I12" s="116"/>
      <c r="J12" s="117">
        <f>COUNTA('Gara 1 c.'!B13,'Gara 2 c.'!B13,'Gara 3 c.'!B13,'Gara 5 c.'!B13,'Gara 6 c.'!B13,'Gara 7 c.'!B13)</f>
        <v>6</v>
      </c>
      <c r="K12" s="118" t="s">
        <v>8</v>
      </c>
      <c r="L12" s="119">
        <f>'Gara 1 c.'!AA13+'Gara 2 c.'!AA13+'Gara 3 c.'!AA13+'Gara 5 c.'!AA13+'Gara 6 c.'!AA13+'Gara 7 c.'!AA13</f>
        <v>1</v>
      </c>
      <c r="M12" s="118"/>
      <c r="N12" s="117">
        <f t="shared" si="1"/>
        <v>0.16666666666666666</v>
      </c>
      <c r="O12" s="120"/>
      <c r="P12" s="121">
        <f>(IF('Gara 1 c.'!D13=" ",0,'Gara 1 c.'!D13))+(IF('Gara 2 c.'!D13=" ",0,'Gara 2 c.'!D13))+(IF('Gara 3 c.'!D13=" ",0,'Gara 3 c.'!D13))+(IF('Gara 5 c.'!D13=" ",0,'Gara 5 c.'!D13))+(IF('Gara 6 c.'!D13=" ",0,'Gara 6 c.'!D13))+(IF('Gara 7 c.'!D13=" ",0,'Gara 7 c.'!D13))</f>
        <v>0</v>
      </c>
      <c r="Q12" s="122">
        <f>(IF('Gara 1 c.'!E13=" ",0,'Gara 1 c.'!E13))+(IF('Gara 2 c.'!E13=" ",0,'Gara 2 c.'!E13))+(IF('Gara 3 c.'!E13=" ",0,'Gara 3 c.'!E13))+(IF('Gara 5 c.'!E13=" ",0,'Gara 5 c.'!E13))+(IF('Gara 6 c.'!E13=" ",0,'Gara 6 c.'!E13))+(IF('Gara 7 c.'!E13=" ",0,'Gara 7 c.'!E13))</f>
        <v>5</v>
      </c>
      <c r="R12" s="123">
        <f t="shared" si="2"/>
        <v>0</v>
      </c>
      <c r="S12" s="120"/>
      <c r="T12" s="121">
        <f>(IF('Gara 1 c.'!I13=" ",0,'Gara 1 c.'!I13))+(IF('Gara 2 c.'!I13=" ",0,'Gara 2 c.'!I13))+(IF('Gara 3 c.'!I13=" ",0,'Gara 3 c.'!I13))+(IF('Gara 5 c.'!I13=" ",0,'Gara 5 c.'!I13))+(IF('Gara 6 c.'!I13=" ",0,'Gara 6 c.'!I13))+(IF('Gara 7 c.'!I13=" ",0,'Gara 7 c.'!I13))</f>
        <v>1</v>
      </c>
      <c r="U12" s="121">
        <f>(IF('Gara 1 c.'!J13=" ",0,'Gara 1 c.'!J13))+(IF('Gara 2 c.'!J13=" ",0,'Gara 2 c.'!J13))+(IF('Gara 3 c.'!J13=" ",0,'Gara 3 c.'!J13))+(IF('Gara 5 c.'!J13=" ",0,'Gara 5 c.'!J13))+(IF('Gara 6 c.'!J13=" ",0,'Gara 6 c.'!J13))+(IF('Gara 7 c.'!J13=" ",0,'Gara 7 c.'!J13))</f>
        <v>2</v>
      </c>
      <c r="V12" s="123">
        <f t="shared" si="3"/>
        <v>0.5</v>
      </c>
      <c r="W12" s="120"/>
      <c r="X12" s="121">
        <f>(IF('Gara 1 c.'!N13=" ",0,'Gara 1 c.'!N13))+(IF('Gara 2 c.'!N13=" ",0,'Gara 2 c.'!N13))+(IF('Gara 3 c.'!N13=" ",0,'Gara 3 c.'!N13))+(IF('Gara 5 c.'!N13=" ",0,'Gara 5 c.'!N13))+(IF('Gara 6 c.'!N13=" ",0,'Gara 6 c.'!N13))+(IF('Gara 7 c.'!N13=" ",0,'Gara 7 c.'!N13))</f>
        <v>0</v>
      </c>
      <c r="Y12" s="121">
        <f>(IF('Gara 1 c.'!O13=" ",0,'Gara 1 c.'!O13))+(IF('Gara 2 c.'!O13=" ",0,'Gara 2 c.'!O13))+(IF('Gara 3 c.'!O13=" ",0,'Gara 3 c.'!O13))+(IF('Gara 5 c.'!O13=" ",0,'Gara 5 c.'!O13))+(IF('Gara 6 c.'!O13=" ",0,'Gara 6 c.'!O13))+(IF('Gara 7 c.'!O13=" ",0,'Gara 7 c.'!O13))</f>
        <v>1</v>
      </c>
      <c r="Z12" s="123">
        <f t="shared" si="4"/>
        <v>0</v>
      </c>
    </row>
    <row r="13" spans="1:26" ht="12.75">
      <c r="A13" s="17" t="s">
        <v>16</v>
      </c>
      <c r="B13" s="29"/>
      <c r="C13" s="114">
        <f>'Gara 1 c.'!S14+'Gara 2 c.'!S14+'Gara 3 c.'!S14+'Gara 5 c.'!S14+'Gara 6 c.'!S14+'Gara 7 c.'!S14</f>
        <v>5</v>
      </c>
      <c r="D13" s="114">
        <f>'Gara 1 c.'!T14+'Gara 2 c.'!T14+'Gara 3 c.'!T14+'Gara 5 c.'!T14+'Gara 6 c.'!T14+'Gara 7 c.'!T14</f>
        <v>6</v>
      </c>
      <c r="E13" s="115">
        <f t="shared" si="0"/>
        <v>1</v>
      </c>
      <c r="F13" s="114">
        <f>'Gara 1 c.'!V14+'Gara 2 c.'!V14+'Gara 3 c.'!V14+'Gara 5 c.'!V14+'Gara 6 c.'!V14+'Gara 7 c.'!V14</f>
        <v>7</v>
      </c>
      <c r="G13" s="114">
        <f>'Gara 1 c.'!W14+'Gara 2 c.'!W14+'Gara 3 c.'!W14+'Gara 5 c.'!W14+'Gara 6 c.'!W14+'Gara 7 c.'!W14</f>
        <v>2</v>
      </c>
      <c r="H13" s="114">
        <f>'Gara 1 c.'!X14+'Gara 2 c.'!X14+'Gara 3 c.'!X14+'Gara 5 c.'!X14+'Gara 6 c.'!X14+'Gara 7 c.'!X14</f>
        <v>0</v>
      </c>
      <c r="I13" s="116"/>
      <c r="J13" s="117">
        <f>COUNTA('Gara 1 c.'!B14,'Gara 2 c.'!B14,'Gara 3 c.'!B14,'Gara 5 c.'!B14,'Gara 6 c.'!B14,'Gara 7 c.'!B14)</f>
        <v>6</v>
      </c>
      <c r="K13" s="118" t="s">
        <v>8</v>
      </c>
      <c r="L13" s="119">
        <f>'Gara 1 c.'!AA14+'Gara 2 c.'!AA14+'Gara 3 c.'!AA14+'Gara 5 c.'!AA14+'Gara 6 c.'!AA14+'Gara 7 c.'!AA14</f>
        <v>0</v>
      </c>
      <c r="M13" s="118"/>
      <c r="N13" s="117">
        <f t="shared" si="1"/>
        <v>0</v>
      </c>
      <c r="O13" s="120"/>
      <c r="P13" s="121">
        <f>(IF('Gara 1 c.'!D14=" ",0,'Gara 1 c.'!D14))+(IF('Gara 2 c.'!D14=" ",0,'Gara 2 c.'!D14))+(IF('Gara 3 c.'!D14=" ",0,'Gara 3 c.'!D14))+(IF('Gara 5 c.'!D14=" ",0,'Gara 5 c.'!D14))+(IF('Gara 6 c.'!D14=" ",0,'Gara 6 c.'!D14))+(IF('Gara 7 c.'!D14=" ",0,'Gara 7 c.'!D14))</f>
        <v>0</v>
      </c>
      <c r="Q13" s="122">
        <f>(IF('Gara 1 c.'!E14=" ",0,'Gara 1 c.'!E14))+(IF('Gara 2 c.'!E14=" ",0,'Gara 2 c.'!E14))+(IF('Gara 3 c.'!E14=" ",0,'Gara 3 c.'!E14))+(IF('Gara 5 c.'!E14=" ",0,'Gara 5 c.'!E14))+(IF('Gara 6 c.'!E14=" ",0,'Gara 6 c.'!E14))+(IF('Gara 7 c.'!E14=" ",0,'Gara 7 c.'!E14))</f>
        <v>10</v>
      </c>
      <c r="R13" s="123">
        <f t="shared" si="2"/>
        <v>0</v>
      </c>
      <c r="S13" s="120"/>
      <c r="T13" s="121">
        <f>(IF('Gara 1 c.'!I14=" ",0,'Gara 1 c.'!I14))+(IF('Gara 2 c.'!I14=" ",0,'Gara 2 c.'!I14))+(IF('Gara 3 c.'!I14=" ",0,'Gara 3 c.'!I14))+(IF('Gara 5 c.'!I14=" ",0,'Gara 5 c.'!I14))+(IF('Gara 6 c.'!I14=" ",0,'Gara 6 c.'!I14))+(IF('Gara 7 c.'!I14=" ",0,'Gara 7 c.'!I14))</f>
        <v>0</v>
      </c>
      <c r="U13" s="121">
        <f>(IF('Gara 1 c.'!J14=" ",0,'Gara 1 c.'!J14))+(IF('Gara 2 c.'!J14=" ",0,'Gara 2 c.'!J14))+(IF('Gara 3 c.'!J14=" ",0,'Gara 3 c.'!J14))+(IF('Gara 5 c.'!J14=" ",0,'Gara 5 c.'!J14))+(IF('Gara 6 c.'!J14=" ",0,'Gara 6 c.'!J14))+(IF('Gara 7 c.'!J14=" ",0,'Gara 7 c.'!J14))</f>
        <v>2</v>
      </c>
      <c r="V13" s="123">
        <f t="shared" si="3"/>
        <v>0</v>
      </c>
      <c r="W13" s="120"/>
      <c r="X13" s="121">
        <f>(IF('Gara 1 c.'!N14=" ",0,'Gara 1 c.'!N14))+(IF('Gara 2 c.'!N14=" ",0,'Gara 2 c.'!N14))+(IF('Gara 3 c.'!N14=" ",0,'Gara 3 c.'!N14))+(IF('Gara 5 c.'!N14=" ",0,'Gara 5 c.'!N14))+(IF('Gara 6 c.'!N14=" ",0,'Gara 6 c.'!N14))+(IF('Gara 7 c.'!N14=" ",0,'Gara 7 c.'!N14))</f>
        <v>0</v>
      </c>
      <c r="Y13" s="121">
        <f>(IF('Gara 1 c.'!O14=" ",0,'Gara 1 c.'!O14))+(IF('Gara 2 c.'!O14=" ",0,'Gara 2 c.'!O14))+(IF('Gara 3 c.'!O14=" ",0,'Gara 3 c.'!O14))+(IF('Gara 5 c.'!O14=" ",0,'Gara 5 c.'!O14))+(IF('Gara 6 c.'!O14=" ",0,'Gara 6 c.'!O14))+(IF('Gara 7 c.'!O14=" ",0,'Gara 7 c.'!O14))</f>
        <v>2</v>
      </c>
      <c r="Z13" s="123">
        <f t="shared" si="4"/>
        <v>0</v>
      </c>
    </row>
    <row r="14" spans="1:26" ht="12.75">
      <c r="A14" s="17" t="s">
        <v>17</v>
      </c>
      <c r="B14" s="29"/>
      <c r="C14" s="114">
        <f>'Gara 1 c.'!S15+'Gara 2 c.'!S15+'Gara 3 c.'!S15+'Gara 5 c.'!S15+'Gara 6 c.'!S15+'Gara 7 c.'!S15</f>
        <v>5</v>
      </c>
      <c r="D14" s="114">
        <f>'Gara 1 c.'!T15+'Gara 2 c.'!T15+'Gara 3 c.'!T15+'Gara 5 c.'!T15+'Gara 6 c.'!T15+'Gara 7 c.'!T15</f>
        <v>3</v>
      </c>
      <c r="E14" s="115">
        <f t="shared" si="0"/>
        <v>-2</v>
      </c>
      <c r="F14" s="114">
        <f>'Gara 1 c.'!V15+'Gara 2 c.'!V15+'Gara 3 c.'!V15+'Gara 5 c.'!V15+'Gara 6 c.'!V15+'Gara 7 c.'!V15</f>
        <v>3</v>
      </c>
      <c r="G14" s="114">
        <f>'Gara 1 c.'!W15+'Gara 2 c.'!W15+'Gara 3 c.'!W15+'Gara 5 c.'!W15+'Gara 6 c.'!W15+'Gara 7 c.'!W15</f>
        <v>0</v>
      </c>
      <c r="H14" s="114">
        <f>'Gara 1 c.'!X15+'Gara 2 c.'!X15+'Gara 3 c.'!X15+'Gara 5 c.'!X15+'Gara 6 c.'!X15+'Gara 7 c.'!X15</f>
        <v>0</v>
      </c>
      <c r="I14" s="116"/>
      <c r="J14" s="117">
        <f>COUNTA('Gara 1 c.'!B15,'Gara 2 c.'!B15,'Gara 3 c.'!B15,'Gara 5 c.'!B15,'Gara 6 c.'!B15,'Gara 7 c.'!B15)</f>
        <v>6</v>
      </c>
      <c r="K14" s="118" t="s">
        <v>8</v>
      </c>
      <c r="L14" s="119">
        <f>'Gara 1 c.'!AA15+'Gara 2 c.'!AA15+'Gara 3 c.'!AA15+'Gara 5 c.'!AA15+'Gara 6 c.'!AA15+'Gara 7 c.'!AA15</f>
        <v>3</v>
      </c>
      <c r="M14" s="118"/>
      <c r="N14" s="117">
        <f t="shared" si="1"/>
        <v>0.5</v>
      </c>
      <c r="O14" s="120"/>
      <c r="P14" s="121">
        <f>(IF('Gara 1 c.'!D15=" ",0,'Gara 1 c.'!D15))+(IF('Gara 2 c.'!D15=" ",0,'Gara 2 c.'!D15))+(IF('Gara 3 c.'!D15=" ",0,'Gara 3 c.'!D15))+(IF('Gara 5 c.'!D15=" ",0,'Gara 5 c.'!D15))+(IF('Gara 6 c.'!D15=" ",0,'Gara 6 c.'!D15))+(IF('Gara 7 c.'!D15=" ",0,'Gara 7 c.'!D15))</f>
        <v>1</v>
      </c>
      <c r="Q14" s="122">
        <f>(IF('Gara 1 c.'!E15=" ",0,'Gara 1 c.'!E15))+(IF('Gara 2 c.'!E15=" ",0,'Gara 2 c.'!E15))+(IF('Gara 3 c.'!E15=" ",0,'Gara 3 c.'!E15))+(IF('Gara 5 c.'!E15=" ",0,'Gara 5 c.'!E15))+(IF('Gara 6 c.'!E15=" ",0,'Gara 6 c.'!E15))+(IF('Gara 7 c.'!E15=" ",0,'Gara 7 c.'!E15))</f>
        <v>6</v>
      </c>
      <c r="R14" s="123">
        <f t="shared" si="2"/>
        <v>0.16666666666666666</v>
      </c>
      <c r="S14" s="120"/>
      <c r="T14" s="121">
        <f>(IF('Gara 1 c.'!I15=" ",0,'Gara 1 c.'!I15))+(IF('Gara 2 c.'!I15=" ",0,'Gara 2 c.'!I15))+(IF('Gara 3 c.'!I15=" ",0,'Gara 3 c.'!I15))+(IF('Gara 5 c.'!I15=" ",0,'Gara 5 c.'!I15))+(IF('Gara 6 c.'!I15=" ",0,'Gara 6 c.'!I15))+(IF('Gara 7 c.'!I15=" ",0,'Gara 7 c.'!I15))</f>
        <v>1</v>
      </c>
      <c r="U14" s="121">
        <f>(IF('Gara 1 c.'!J15=" ",0,'Gara 1 c.'!J15))+(IF('Gara 2 c.'!J15=" ",0,'Gara 2 c.'!J15))+(IF('Gara 3 c.'!J15=" ",0,'Gara 3 c.'!J15))+(IF('Gara 5 c.'!J15=" ",0,'Gara 5 c.'!J15))+(IF('Gara 6 c.'!J15=" ",0,'Gara 6 c.'!J15))+(IF('Gara 7 c.'!J15=" ",0,'Gara 7 c.'!J15))</f>
        <v>4</v>
      </c>
      <c r="V14" s="123">
        <f t="shared" si="3"/>
        <v>0.25</v>
      </c>
      <c r="W14" s="120"/>
      <c r="X14" s="121">
        <f>(IF('Gara 1 c.'!N15=" ",0,'Gara 1 c.'!N15))+(IF('Gara 2 c.'!N15=" ",0,'Gara 2 c.'!N15))+(IF('Gara 3 c.'!N15=" ",0,'Gara 3 c.'!N15))+(IF('Gara 5 c.'!N15=" ",0,'Gara 5 c.'!N15))+(IF('Gara 6 c.'!N15=" ",0,'Gara 6 c.'!N15))+(IF('Gara 7 c.'!N15=" ",0,'Gara 7 c.'!N15))</f>
        <v>0</v>
      </c>
      <c r="Y14" s="121">
        <f>(IF('Gara 1 c.'!O15=" ",0,'Gara 1 c.'!O15))+(IF('Gara 2 c.'!O15=" ",0,'Gara 2 c.'!O15))+(IF('Gara 3 c.'!O15=" ",0,'Gara 3 c.'!O15))+(IF('Gara 5 c.'!O15=" ",0,'Gara 5 c.'!O15))+(IF('Gara 6 c.'!O15=" ",0,'Gara 6 c.'!O15))+(IF('Gara 7 c.'!O15=" ",0,'Gara 7 c.'!O15))</f>
        <v>0</v>
      </c>
      <c r="Z14" s="123">
        <f t="shared" si="4"/>
        <v>0</v>
      </c>
    </row>
    <row r="15" spans="1:26" ht="12.75">
      <c r="A15" s="17" t="s">
        <v>18</v>
      </c>
      <c r="B15" s="29"/>
      <c r="C15" s="114">
        <f>'Gara 1 c.'!S16+'Gara 2 c.'!S16+'Gara 3 c.'!S16+'Gara 5 c.'!S16+'Gara 6 c.'!S16+'Gara 7 c.'!S16</f>
        <v>20</v>
      </c>
      <c r="D15" s="114">
        <f>'Gara 1 c.'!T16+'Gara 2 c.'!T16+'Gara 3 c.'!T16+'Gara 5 c.'!T16+'Gara 6 c.'!T16+'Gara 7 c.'!T16</f>
        <v>34</v>
      </c>
      <c r="E15" s="115">
        <f t="shared" si="0"/>
        <v>14</v>
      </c>
      <c r="F15" s="114">
        <f>'Gara 1 c.'!V16+'Gara 2 c.'!V16+'Gara 3 c.'!V16+'Gara 5 c.'!V16+'Gara 6 c.'!V16+'Gara 7 c.'!V16</f>
        <v>18</v>
      </c>
      <c r="G15" s="114">
        <f>'Gara 1 c.'!W16+'Gara 2 c.'!W16+'Gara 3 c.'!W16+'Gara 5 c.'!W16+'Gara 6 c.'!W16+'Gara 7 c.'!W16</f>
        <v>2</v>
      </c>
      <c r="H15" s="114">
        <f>'Gara 1 c.'!X16+'Gara 2 c.'!X16+'Gara 3 c.'!X16+'Gara 5 c.'!X16+'Gara 6 c.'!X16+'Gara 7 c.'!X16</f>
        <v>1</v>
      </c>
      <c r="I15" s="116"/>
      <c r="J15" s="117">
        <f>COUNTA('Gara 1 c.'!B16,'Gara 2 c.'!B16,'Gara 3 c.'!B16,'Gara 5 c.'!B16,'Gara 6 c.'!B16,'Gara 7 c.'!B16)</f>
        <v>6</v>
      </c>
      <c r="K15" s="118" t="s">
        <v>8</v>
      </c>
      <c r="L15" s="119">
        <f>'Gara 1 c.'!AA16+'Gara 2 c.'!AA16+'Gara 3 c.'!AA16+'Gara 5 c.'!AA16+'Gara 6 c.'!AA16+'Gara 7 c.'!AA16</f>
        <v>78</v>
      </c>
      <c r="M15" s="118"/>
      <c r="N15" s="117">
        <f t="shared" si="1"/>
        <v>13</v>
      </c>
      <c r="O15" s="120"/>
      <c r="P15" s="121">
        <f>(IF('Gara 1 c.'!D16=" ",0,'Gara 1 c.'!D16))+(IF('Gara 2 c.'!D16=" ",0,'Gara 2 c.'!D16))+(IF('Gara 3 c.'!D16=" ",0,'Gara 3 c.'!D16))+(IF('Gara 5 c.'!D16=" ",0,'Gara 5 c.'!D16))+(IF('Gara 6 c.'!D16=" ",0,'Gara 6 c.'!D16))+(IF('Gara 7 c.'!D16=" ",0,'Gara 7 c.'!D16))</f>
        <v>29</v>
      </c>
      <c r="Q15" s="122">
        <f>(IF('Gara 1 c.'!E16=" ",0,'Gara 1 c.'!E16))+(IF('Gara 2 c.'!E16=" ",0,'Gara 2 c.'!E16))+(IF('Gara 3 c.'!E16=" ",0,'Gara 3 c.'!E16))+(IF('Gara 5 c.'!E16=" ",0,'Gara 5 c.'!E16))+(IF('Gara 6 c.'!E16=" ",0,'Gara 6 c.'!E16))+(IF('Gara 7 c.'!E16=" ",0,'Gara 7 c.'!E16))</f>
        <v>74</v>
      </c>
      <c r="R15" s="123">
        <f t="shared" si="2"/>
        <v>0.3918918918918919</v>
      </c>
      <c r="S15" s="120"/>
      <c r="T15" s="121">
        <f>(IF('Gara 1 c.'!I16=" ",0,'Gara 1 c.'!I16))+(IF('Gara 2 c.'!I16=" ",0,'Gara 2 c.'!I16))+(IF('Gara 3 c.'!I16=" ",0,'Gara 3 c.'!I16))+(IF('Gara 5 c.'!I16=" ",0,'Gara 5 c.'!I16))+(IF('Gara 6 c.'!I16=" ",0,'Gara 6 c.'!I16))+(IF('Gara 7 c.'!I16=" ",0,'Gara 7 c.'!I16))</f>
        <v>8</v>
      </c>
      <c r="U15" s="121">
        <f>(IF('Gara 1 c.'!J16=" ",0,'Gara 1 c.'!J16))+(IF('Gara 2 c.'!J16=" ",0,'Gara 2 c.'!J16))+(IF('Gara 3 c.'!J16=" ",0,'Gara 3 c.'!J16))+(IF('Gara 5 c.'!J16=" ",0,'Gara 5 c.'!J16))+(IF('Gara 6 c.'!J16=" ",0,'Gara 6 c.'!J16))+(IF('Gara 7 c.'!J16=" ",0,'Gara 7 c.'!J16))</f>
        <v>21</v>
      </c>
      <c r="V15" s="123">
        <f t="shared" si="3"/>
        <v>0.38095238095238093</v>
      </c>
      <c r="W15" s="120"/>
      <c r="X15" s="121">
        <f>(IF('Gara 1 c.'!N16=" ",0,'Gara 1 c.'!N16))+(IF('Gara 2 c.'!N16=" ",0,'Gara 2 c.'!N16))+(IF('Gara 3 c.'!N16=" ",0,'Gara 3 c.'!N16))+(IF('Gara 5 c.'!N16=" ",0,'Gara 5 c.'!N16))+(IF('Gara 6 c.'!N16=" ",0,'Gara 6 c.'!N16))+(IF('Gara 7 c.'!N16=" ",0,'Gara 7 c.'!N16))</f>
        <v>4</v>
      </c>
      <c r="Y15" s="121">
        <f>(IF('Gara 1 c.'!O16=" ",0,'Gara 1 c.'!O16))+(IF('Gara 2 c.'!O16=" ",0,'Gara 2 c.'!O16))+(IF('Gara 3 c.'!O16=" ",0,'Gara 3 c.'!O16))+(IF('Gara 5 c.'!O16=" ",0,'Gara 5 c.'!O16))+(IF('Gara 6 c.'!O16=" ",0,'Gara 6 c.'!O16))+(IF('Gara 7 c.'!O16=" ",0,'Gara 7 c.'!O16))</f>
        <v>19</v>
      </c>
      <c r="Z15" s="123">
        <f t="shared" si="4"/>
        <v>0.21052631578947367</v>
      </c>
    </row>
    <row r="16" spans="1:26" ht="12.75">
      <c r="A16" s="17" t="s">
        <v>53</v>
      </c>
      <c r="B16" s="29"/>
      <c r="C16" s="114">
        <f>'Gara 1 c.'!S17+'Gara 2 c.'!S17+'Gara 3 c.'!S17+'Gara 5 c.'!S17+'Gara 6 c.'!S17+'Gara 7 c.'!S17</f>
        <v>5</v>
      </c>
      <c r="D16" s="114">
        <f>'Gara 1 c.'!T17+'Gara 2 c.'!T17+'Gara 3 c.'!T17+'Gara 5 c.'!T17+'Gara 6 c.'!T17+'Gara 7 c.'!T17</f>
        <v>3</v>
      </c>
      <c r="E16" s="115">
        <f t="shared" si="0"/>
        <v>-2</v>
      </c>
      <c r="F16" s="114">
        <f>'Gara 1 c.'!V17+'Gara 2 c.'!V17+'Gara 3 c.'!V17+'Gara 5 c.'!V17+'Gara 6 c.'!V17+'Gara 7 c.'!V17</f>
        <v>2</v>
      </c>
      <c r="G16" s="114">
        <f>'Gara 1 c.'!W17+'Gara 2 c.'!W17+'Gara 3 c.'!W17+'Gara 5 c.'!W17+'Gara 6 c.'!W17+'Gara 7 c.'!W17</f>
        <v>1</v>
      </c>
      <c r="H16" s="114">
        <f>'Gara 1 c.'!X17+'Gara 2 c.'!X17+'Gara 3 c.'!X17+'Gara 5 c.'!X17+'Gara 6 c.'!X17+'Gara 7 c.'!X17</f>
        <v>0</v>
      </c>
      <c r="I16" s="116"/>
      <c r="J16" s="117">
        <f>COUNTA('Gara 1 c.'!B17,'Gara 2 c.'!B17,'Gara 3 c.'!B17,'Gara 5 c.'!B17,'Gara 6 c.'!B17,'Gara 7 c.'!B17)</f>
        <v>5</v>
      </c>
      <c r="K16" s="118" t="s">
        <v>8</v>
      </c>
      <c r="L16" s="119">
        <f>'Gara 1 c.'!AA17+'Gara 2 c.'!AA17+'Gara 3 c.'!AA17+'Gara 5 c.'!AA17+'Gara 6 c.'!AA17+'Gara 7 c.'!AA17</f>
        <v>6</v>
      </c>
      <c r="M16" s="118"/>
      <c r="N16" s="117">
        <f t="shared" si="1"/>
        <v>1.2</v>
      </c>
      <c r="O16" s="120"/>
      <c r="P16" s="121">
        <f>(IF('Gara 1 c.'!D17=" ",0,'Gara 1 c.'!D17))+(IF('Gara 2 c.'!D17=" ",0,'Gara 2 c.'!D17))+(IF('Gara 3 c.'!D17=" ",0,'Gara 3 c.'!D17))+(IF('Gara 5 c.'!D17=" ",0,'Gara 5 c.'!D17))+(IF('Gara 6 c.'!D17=" ",0,'Gara 6 c.'!D17))+(IF('Gara 7 c.'!D17=" ",0,'Gara 7 c.'!D17))</f>
        <v>2</v>
      </c>
      <c r="Q16" s="122">
        <f>(IF('Gara 1 c.'!E17=" ",0,'Gara 1 c.'!E17))+(IF('Gara 2 c.'!E17=" ",0,'Gara 2 c.'!E17))+(IF('Gara 3 c.'!E17=" ",0,'Gara 3 c.'!E17))+(IF('Gara 5 c.'!E17=" ",0,'Gara 5 c.'!E17))+(IF('Gara 6 c.'!E17=" ",0,'Gara 6 c.'!E17))+(IF('Gara 7 c.'!E17=" ",0,'Gara 7 c.'!E17))</f>
        <v>8</v>
      </c>
      <c r="R16" s="123">
        <f t="shared" si="2"/>
        <v>0.25</v>
      </c>
      <c r="S16" s="120"/>
      <c r="T16" s="121">
        <f>(IF('Gara 1 c.'!I17=" ",0,'Gara 1 c.'!I17))+(IF('Gara 2 c.'!I17=" ",0,'Gara 2 c.'!I17))+(IF('Gara 3 c.'!I17=" ",0,'Gara 3 c.'!I17))+(IF('Gara 5 c.'!I17=" ",0,'Gara 5 c.'!I17))+(IF('Gara 6 c.'!I17=" ",0,'Gara 6 c.'!I17))+(IF('Gara 7 c.'!I17=" ",0,'Gara 7 c.'!I17))</f>
        <v>2</v>
      </c>
      <c r="U16" s="121">
        <f>(IF('Gara 1 c.'!J17=" ",0,'Gara 1 c.'!J17))+(IF('Gara 2 c.'!J17=" ",0,'Gara 2 c.'!J17))+(IF('Gara 3 c.'!J17=" ",0,'Gara 3 c.'!J17))+(IF('Gara 5 c.'!J17=" ",0,'Gara 5 c.'!J17))+(IF('Gara 6 c.'!J17=" ",0,'Gara 6 c.'!J17))+(IF('Gara 7 c.'!J17=" ",0,'Gara 7 c.'!J17))</f>
        <v>6</v>
      </c>
      <c r="V16" s="123">
        <f t="shared" si="3"/>
        <v>0.3333333333333333</v>
      </c>
      <c r="W16" s="120"/>
      <c r="X16" s="121">
        <f>(IF('Gara 1 c.'!N17=" ",0,'Gara 1 c.'!N17))+(IF('Gara 2 c.'!N17=" ",0,'Gara 2 c.'!N17))+(IF('Gara 3 c.'!N17=" ",0,'Gara 3 c.'!N17))+(IF('Gara 5 c.'!N17=" ",0,'Gara 5 c.'!N17))+(IF('Gara 6 c.'!N17=" ",0,'Gara 6 c.'!N17))+(IF('Gara 7 c.'!N17=" ",0,'Gara 7 c.'!N17))</f>
        <v>0</v>
      </c>
      <c r="Y16" s="121">
        <f>(IF('Gara 1 c.'!O17=" ",0,'Gara 1 c.'!O17))+(IF('Gara 2 c.'!O17=" ",0,'Gara 2 c.'!O17))+(IF('Gara 3 c.'!O17=" ",0,'Gara 3 c.'!O17))+(IF('Gara 5 c.'!O17=" ",0,'Gara 5 c.'!O17))+(IF('Gara 6 c.'!O17=" ",0,'Gara 6 c.'!O17))+(IF('Gara 7 c.'!O17=" ",0,'Gara 7 c.'!O17))</f>
        <v>0</v>
      </c>
      <c r="Z16" s="123">
        <f t="shared" si="4"/>
        <v>0</v>
      </c>
    </row>
    <row r="17" spans="1:26" ht="12.75">
      <c r="A17" s="17" t="s">
        <v>19</v>
      </c>
      <c r="B17" s="29"/>
      <c r="C17" s="114">
        <f>'Gara 1 c.'!S18+'Gara 2 c.'!S18+'Gara 3 c.'!S18+'Gara 5 c.'!S18+'Gara 6 c.'!S18+'Gara 7 c.'!S18</f>
        <v>12</v>
      </c>
      <c r="D17" s="114">
        <f>'Gara 1 c.'!T18+'Gara 2 c.'!T18+'Gara 3 c.'!T18+'Gara 5 c.'!T18+'Gara 6 c.'!T18+'Gara 7 c.'!T18</f>
        <v>5</v>
      </c>
      <c r="E17" s="115">
        <f t="shared" si="0"/>
        <v>-7</v>
      </c>
      <c r="F17" s="114">
        <f>'Gara 1 c.'!V18+'Gara 2 c.'!V18+'Gara 3 c.'!V18+'Gara 5 c.'!V18+'Gara 6 c.'!V18+'Gara 7 c.'!V18</f>
        <v>14</v>
      </c>
      <c r="G17" s="114">
        <f>'Gara 1 c.'!W18+'Gara 2 c.'!W18+'Gara 3 c.'!W18+'Gara 5 c.'!W18+'Gara 6 c.'!W18+'Gara 7 c.'!W18</f>
        <v>1</v>
      </c>
      <c r="H17" s="114">
        <f>'Gara 1 c.'!X18+'Gara 2 c.'!X18+'Gara 3 c.'!X18+'Gara 5 c.'!X18+'Gara 6 c.'!X18+'Gara 7 c.'!X18</f>
        <v>3</v>
      </c>
      <c r="I17" s="116"/>
      <c r="J17" s="117">
        <f>COUNTA('Gara 1 c.'!B18,'Gara 2 c.'!B18,'Gara 3 c.'!B18,'Gara 5 c.'!B18,'Gara 6 c.'!B18,'Gara 7 c.'!B18)</f>
        <v>6</v>
      </c>
      <c r="K17" s="118" t="s">
        <v>8</v>
      </c>
      <c r="L17" s="119">
        <f>'Gara 1 c.'!AA18+'Gara 2 c.'!AA18+'Gara 3 c.'!AA18+'Gara 5 c.'!AA18+'Gara 6 c.'!AA18+'Gara 7 c.'!AA18</f>
        <v>19</v>
      </c>
      <c r="M17" s="118"/>
      <c r="N17" s="117">
        <f t="shared" si="1"/>
        <v>3.1666666666666665</v>
      </c>
      <c r="O17" s="120"/>
      <c r="P17" s="121">
        <f>(IF('Gara 1 c.'!D18=" ",0,'Gara 1 c.'!D18))+(IF('Gara 2 c.'!D18=" ",0,'Gara 2 c.'!D18))+(IF('Gara 3 c.'!D18=" ",0,'Gara 3 c.'!D18))+(IF('Gara 5 c.'!D18=" ",0,'Gara 5 c.'!D18))+(IF('Gara 6 c.'!D18=" ",0,'Gara 6 c.'!D18))+(IF('Gara 7 c.'!D18=" ",0,'Gara 7 c.'!D18))</f>
        <v>9</v>
      </c>
      <c r="Q17" s="122">
        <f>(IF('Gara 1 c.'!E18=" ",0,'Gara 1 c.'!E18))+(IF('Gara 2 c.'!E18=" ",0,'Gara 2 c.'!E18))+(IF('Gara 3 c.'!E18=" ",0,'Gara 3 c.'!E18))+(IF('Gara 5 c.'!E18=" ",0,'Gara 5 c.'!E18))+(IF('Gara 6 c.'!E18=" ",0,'Gara 6 c.'!E18))+(IF('Gara 7 c.'!E18=" ",0,'Gara 7 c.'!E18))</f>
        <v>34</v>
      </c>
      <c r="R17" s="123">
        <f t="shared" si="2"/>
        <v>0.2647058823529412</v>
      </c>
      <c r="S17" s="120"/>
      <c r="T17" s="121">
        <f>(IF('Gara 1 c.'!I18=" ",0,'Gara 1 c.'!I18))+(IF('Gara 2 c.'!I18=" ",0,'Gara 2 c.'!I18))+(IF('Gara 3 c.'!I18=" ",0,'Gara 3 c.'!I18))+(IF('Gara 5 c.'!I18=" ",0,'Gara 5 c.'!I18))+(IF('Gara 6 c.'!I18=" ",0,'Gara 6 c.'!I18))+(IF('Gara 7 c.'!I18=" ",0,'Gara 7 c.'!I18))</f>
        <v>1</v>
      </c>
      <c r="U17" s="121">
        <f>(IF('Gara 1 c.'!J18=" ",0,'Gara 1 c.'!J18))+(IF('Gara 2 c.'!J18=" ",0,'Gara 2 c.'!J18))+(IF('Gara 3 c.'!J18=" ",0,'Gara 3 c.'!J18))+(IF('Gara 5 c.'!J18=" ",0,'Gara 5 c.'!J18))+(IF('Gara 6 c.'!J18=" ",0,'Gara 6 c.'!J18))+(IF('Gara 7 c.'!J18=" ",0,'Gara 7 c.'!J18))</f>
        <v>9</v>
      </c>
      <c r="V17" s="123">
        <f t="shared" si="3"/>
        <v>0.1111111111111111</v>
      </c>
      <c r="W17" s="120"/>
      <c r="X17" s="121">
        <f>(IF('Gara 1 c.'!N18=" ",0,'Gara 1 c.'!N18))+(IF('Gara 2 c.'!N18=" ",0,'Gara 2 c.'!N18))+(IF('Gara 3 c.'!N18=" ",0,'Gara 3 c.'!N18))+(IF('Gara 5 c.'!N18=" ",0,'Gara 5 c.'!N18))+(IF('Gara 6 c.'!N18=" ",0,'Gara 6 c.'!N18))+(IF('Gara 7 c.'!N18=" ",0,'Gara 7 c.'!N18))</f>
        <v>0</v>
      </c>
      <c r="Y17" s="121">
        <f>(IF('Gara 1 c.'!O18=" ",0,'Gara 1 c.'!O18))+(IF('Gara 2 c.'!O18=" ",0,'Gara 2 c.'!O18))+(IF('Gara 3 c.'!O18=" ",0,'Gara 3 c.'!O18))+(IF('Gara 5 c.'!O18=" ",0,'Gara 5 c.'!O18))+(IF('Gara 6 c.'!O18=" ",0,'Gara 6 c.'!O18))+(IF('Gara 7 c.'!O18=" ",0,'Gara 7 c.'!O18))</f>
        <v>1</v>
      </c>
      <c r="Z17" s="123">
        <f t="shared" si="4"/>
        <v>0</v>
      </c>
    </row>
    <row r="18" spans="1:26" ht="13.5" thickBot="1">
      <c r="A18" s="53" t="s">
        <v>20</v>
      </c>
      <c r="B18" s="29"/>
      <c r="C18" s="114">
        <f>'Gara 1 c.'!S19+'Gara 2 c.'!S19+'Gara 3 c.'!S19+'Gara 5 c.'!S19+'Gara 6 c.'!S19+'Gara 7 c.'!S19</f>
        <v>0</v>
      </c>
      <c r="D18" s="114">
        <f>'Gara 1 c.'!T19+'Gara 2 c.'!T19+'Gara 3 c.'!T19+'Gara 5 c.'!T19+'Gara 6 c.'!T19+'Gara 7 c.'!T19</f>
        <v>0</v>
      </c>
      <c r="E18" s="115">
        <f>D18-C18</f>
        <v>0</v>
      </c>
      <c r="F18" s="114">
        <f>'Gara 1 c.'!V19+'Gara 2 c.'!V19+'Gara 3 c.'!V19+'Gara 5 c.'!V19+'Gara 6 c.'!V19+'Gara 7 c.'!V19</f>
        <v>0</v>
      </c>
      <c r="G18" s="114">
        <f>'Gara 1 c.'!W19+'Gara 2 c.'!W19+'Gara 3 c.'!W19+'Gara 5 c.'!W19+'Gara 6 c.'!W19+'Gara 7 c.'!W19</f>
        <v>0</v>
      </c>
      <c r="H18" s="114">
        <f>'Gara 1 c.'!X19+'Gara 2 c.'!X19+'Gara 3 c.'!X19+'Gara 5 c.'!X19+'Gara 6 c.'!X19+'Gara 7 c.'!X19</f>
        <v>0</v>
      </c>
      <c r="I18" s="116"/>
      <c r="J18" s="117">
        <f>COUNTA('Gara 1 c.'!B19,'Gara 2 c.'!B19,'Gara 3 c.'!B19,'Gara 5 c.'!B19,'Gara 6 c.'!B19,'Gara 7 c.'!B19)</f>
        <v>0</v>
      </c>
      <c r="K18" s="118" t="s">
        <v>8</v>
      </c>
      <c r="L18" s="119">
        <f>'Gara 1 c.'!AA19+'Gara 2 c.'!AA19+'Gara 3 c.'!AA19+'Gara 5 c.'!AA19+'Gara 6 c.'!AA19+'Gara 7 c.'!AA19</f>
        <v>0</v>
      </c>
      <c r="M18" s="118"/>
      <c r="N18" s="117">
        <v>0</v>
      </c>
      <c r="O18" s="120"/>
      <c r="P18" s="121">
        <f>(IF('Gara 1 c.'!D19=" ",0,'Gara 1 c.'!D19))+(IF('Gara 2 c.'!D19=" ",0,'Gara 2 c.'!D19))+(IF('Gara 3 c.'!D19=" ",0,'Gara 3 c.'!D19))+(IF('Gara 5 c.'!D19=" ",0,'Gara 5 c.'!D19))+(IF('Gara 6 c.'!D19=" ",0,'Gara 6 c.'!D19))+(IF('Gara 7 c.'!D19=" ",0,'Gara 7 c.'!D19))</f>
        <v>0</v>
      </c>
      <c r="Q18" s="122">
        <f>(IF('Gara 1 c.'!E19=" ",0,'Gara 1 c.'!E19))+(IF('Gara 2 c.'!E19=" ",0,'Gara 2 c.'!E19))+(IF('Gara 3 c.'!E19=" ",0,'Gara 3 c.'!E19))+(IF('Gara 5 c.'!E19=" ",0,'Gara 5 c.'!E19))+(IF('Gara 6 c.'!E19=" ",0,'Gara 6 c.'!E19))+(IF('Gara 7 c.'!E19=" ",0,'Gara 7 c.'!E19))</f>
        <v>0</v>
      </c>
      <c r="R18" s="123">
        <f>(IF(Q18=0,0,(P18/Q18)))</f>
        <v>0</v>
      </c>
      <c r="S18" s="120"/>
      <c r="T18" s="121">
        <f>(IF('Gara 1 c.'!I19=" ",0,'Gara 1 c.'!I19))+(IF('Gara 2 c.'!I19=" ",0,'Gara 2 c.'!I19))+(IF('Gara 3 c.'!I19=" ",0,'Gara 3 c.'!I19))+(IF('Gara 5 c.'!I19=" ",0,'Gara 5 c.'!I19))+(IF('Gara 6 c.'!I19=" ",0,'Gara 6 c.'!I19))+(IF('Gara 7 c.'!I19=" ",0,'Gara 7 c.'!I19))</f>
        <v>0</v>
      </c>
      <c r="U18" s="121">
        <f>(IF('Gara 1 c.'!J19=" ",0,'Gara 1 c.'!J19))+(IF('Gara 2 c.'!J19=" ",0,'Gara 2 c.'!J19))+(IF('Gara 3 c.'!J19=" ",0,'Gara 3 c.'!J19))+(IF('Gara 5 c.'!J19=" ",0,'Gara 5 c.'!J19))+(IF('Gara 6 c.'!J19=" ",0,'Gara 6 c.'!J19))+(IF('Gara 7 c.'!J19=" ",0,'Gara 7 c.'!J19))</f>
        <v>0</v>
      </c>
      <c r="V18" s="123">
        <f>(IF(U18=0,0,(T18/U18)))</f>
        <v>0</v>
      </c>
      <c r="W18" s="120"/>
      <c r="X18" s="121">
        <f>(IF('Gara 1 c.'!N19=" ",0,'Gara 1 c.'!N19))+(IF('Gara 2 c.'!N19=" ",0,'Gara 2 c.'!N19))+(IF('Gara 3 c.'!N19=" ",0,'Gara 3 c.'!N19))+(IF('Gara 5 c.'!N19=" ",0,'Gara 5 c.'!N19))+(IF('Gara 6 c.'!N19=" ",0,'Gara 6 c.'!N19))+(IF('Gara 7 c.'!N19=" ",0,'Gara 7 c.'!N19))</f>
        <v>0</v>
      </c>
      <c r="Y18" s="121">
        <f>(IF('Gara 1 c.'!O19=" ",0,'Gara 1 c.'!O19))+(IF('Gara 2 c.'!O19=" ",0,'Gara 2 c.'!O19))+(IF('Gara 3 c.'!O19=" ",0,'Gara 3 c.'!O19))+(IF('Gara 5 c.'!O19=" ",0,'Gara 5 c.'!O19))+(IF('Gara 6 c.'!O19=" ",0,'Gara 6 c.'!O19))+(IF('Gara 7 c.'!O19=" ",0,'Gara 7 c.'!O19))</f>
        <v>0</v>
      </c>
      <c r="Z18" s="123">
        <f>(IF(Y18=0,0,(X18/Y18)))</f>
        <v>0</v>
      </c>
    </row>
    <row r="19" spans="1:26" s="36" customFormat="1" ht="21.75" customHeight="1">
      <c r="A19" s="33" t="s">
        <v>7</v>
      </c>
      <c r="B19" s="34"/>
      <c r="C19" s="34">
        <f aca="true" t="shared" si="5" ref="C19:H19">SUM(C6:C18)</f>
        <v>117</v>
      </c>
      <c r="D19" s="34">
        <f t="shared" si="5"/>
        <v>129</v>
      </c>
      <c r="E19" s="34">
        <f t="shared" si="5"/>
        <v>12</v>
      </c>
      <c r="F19" s="34">
        <f t="shared" si="5"/>
        <v>171</v>
      </c>
      <c r="G19" s="34">
        <f t="shared" si="5"/>
        <v>11</v>
      </c>
      <c r="H19" s="34">
        <f t="shared" si="5"/>
        <v>7</v>
      </c>
      <c r="I19" s="34" t="s">
        <v>3</v>
      </c>
      <c r="J19" s="35"/>
      <c r="K19" s="35"/>
      <c r="L19" s="75">
        <f>SUM(L6:L18)</f>
        <v>352</v>
      </c>
      <c r="M19" s="35"/>
      <c r="N19" s="31">
        <f>L19/J9</f>
        <v>58.666666666666664</v>
      </c>
      <c r="P19" s="74">
        <f>SUM(P6:P18)</f>
        <v>126</v>
      </c>
      <c r="Q19" s="74">
        <f>SUM(Q6:Q18)</f>
        <v>319</v>
      </c>
      <c r="R19" s="89">
        <f>(IF(Q19=0,0,(P19/Q19)))</f>
        <v>0.3949843260188088</v>
      </c>
      <c r="T19" s="36">
        <f>SUM(T6:T18)</f>
        <v>70</v>
      </c>
      <c r="U19" s="36">
        <f>SUM(U6:U18)</f>
        <v>146</v>
      </c>
      <c r="V19" s="89">
        <f>(IF(U19=0,0,(T19/U19)))</f>
        <v>0.4794520547945205</v>
      </c>
      <c r="X19" s="36">
        <f>SUM(X6:X18)</f>
        <v>10</v>
      </c>
      <c r="Y19" s="36">
        <f>SUM(Y6:Y18)</f>
        <v>52</v>
      </c>
      <c r="Z19" s="89">
        <f>(IF(Y19=0,0,(X19/Y19)))</f>
        <v>0.19230769230769232</v>
      </c>
    </row>
    <row r="20" spans="1:14" ht="12.75">
      <c r="A20" s="14"/>
      <c r="B20" s="15"/>
      <c r="C20" s="15"/>
      <c r="D20" s="15"/>
      <c r="E20" s="27"/>
      <c r="F20" s="27"/>
      <c r="G20" s="15"/>
      <c r="H20" s="15"/>
      <c r="I20" s="15"/>
      <c r="J20" s="4"/>
      <c r="K20" s="4"/>
      <c r="L20" s="4"/>
      <c r="M20" s="4"/>
      <c r="N20" s="31"/>
    </row>
    <row r="21" ht="12.75">
      <c r="F21" s="3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selection activeCell="AA1" sqref="AA1:AA16384"/>
    </sheetView>
  </sheetViews>
  <sheetFormatPr defaultColWidth="8.8515625" defaultRowHeight="12.75"/>
  <cols>
    <col min="1" max="1" width="22.8515625" style="6" customWidth="1"/>
    <col min="2" max="2" width="4.7109375" style="6" customWidth="1"/>
    <col min="3" max="3" width="2.7109375" style="6" customWidth="1"/>
    <col min="4" max="5" width="4.7109375" style="6" customWidth="1"/>
    <col min="6" max="6" width="4.7109375" style="2" customWidth="1"/>
    <col min="7" max="7" width="4.7109375" style="6" hidden="1" customWidth="1"/>
    <col min="8" max="8" width="2.7109375" style="6" customWidth="1"/>
    <col min="9" max="10" width="4.7109375" style="6" customWidth="1"/>
    <col min="11" max="11" width="4.7109375" style="2" customWidth="1"/>
    <col min="12" max="12" width="4.7109375" style="6" hidden="1" customWidth="1"/>
    <col min="13" max="13" width="2.7109375" style="7" customWidth="1"/>
    <col min="14" max="14" width="4.7109375" style="7" customWidth="1"/>
    <col min="15" max="15" width="4.7109375" style="6" customWidth="1"/>
    <col min="16" max="16" width="4.7109375" style="2" customWidth="1"/>
    <col min="17" max="17" width="4.7109375" style="6" hidden="1" customWidth="1"/>
    <col min="18" max="18" width="2.7109375" style="7" customWidth="1"/>
    <col min="19" max="24" width="4.7109375" style="6" customWidth="1"/>
    <col min="25" max="25" width="2.7109375" style="7" customWidth="1"/>
    <col min="26" max="26" width="7.8515625" style="2" customWidth="1"/>
    <col min="27" max="27" width="4.28125" style="6" hidden="1" customWidth="1"/>
    <col min="28" max="16384" width="8.8515625" style="6" customWidth="1"/>
  </cols>
  <sheetData>
    <row r="1" spans="1:28" ht="14.25" customHeight="1" thickBot="1">
      <c r="A1" s="62" t="s">
        <v>6</v>
      </c>
      <c r="B1" s="143">
        <v>41580</v>
      </c>
      <c r="C1" s="143"/>
      <c r="D1" s="143"/>
      <c r="E1" s="143"/>
      <c r="F1" s="63"/>
      <c r="G1" s="64"/>
      <c r="H1" s="64"/>
      <c r="I1" s="65"/>
      <c r="J1" s="65"/>
      <c r="K1" s="66"/>
      <c r="L1" s="65"/>
      <c r="M1" s="65"/>
      <c r="N1" s="65"/>
      <c r="O1" s="65"/>
      <c r="P1" s="66"/>
      <c r="Q1" s="65"/>
      <c r="R1" s="65"/>
      <c r="S1" s="65"/>
      <c r="T1" s="65"/>
      <c r="U1" s="65"/>
      <c r="V1" s="65"/>
      <c r="W1" s="65"/>
      <c r="X1" s="65"/>
      <c r="Y1" s="65"/>
      <c r="Z1" s="60"/>
      <c r="AA1" s="7"/>
      <c r="AB1" s="7"/>
    </row>
    <row r="2" spans="1:27" s="13" customFormat="1" ht="26.25" customHeight="1">
      <c r="A2" s="45" t="s">
        <v>59</v>
      </c>
      <c r="B2" s="46"/>
      <c r="C2" s="46"/>
      <c r="D2" s="46" t="s">
        <v>55</v>
      </c>
      <c r="E2" s="46"/>
      <c r="F2" s="47"/>
      <c r="G2" s="48"/>
      <c r="H2" s="48"/>
      <c r="I2" s="48"/>
      <c r="J2" s="48"/>
      <c r="K2" s="49"/>
      <c r="L2" s="50"/>
      <c r="M2" s="50"/>
      <c r="N2" s="51" t="s">
        <v>69</v>
      </c>
      <c r="O2" s="48"/>
      <c r="P2" s="49"/>
      <c r="Q2" s="50"/>
      <c r="R2" s="51"/>
      <c r="S2" s="50"/>
      <c r="T2" s="50"/>
      <c r="U2" s="50"/>
      <c r="V2" s="52" t="s">
        <v>10</v>
      </c>
      <c r="W2" s="52"/>
      <c r="X2" s="52"/>
      <c r="Y2" s="52"/>
      <c r="Z2" s="137">
        <v>4</v>
      </c>
      <c r="AA2" s="12"/>
    </row>
    <row r="3" spans="1:27" s="13" customFormat="1" ht="19.5" customHeight="1" thickBot="1">
      <c r="A3" s="97" t="s">
        <v>1</v>
      </c>
      <c r="B3" s="129" t="s">
        <v>71</v>
      </c>
      <c r="C3" s="98"/>
      <c r="D3" s="98"/>
      <c r="E3" s="98"/>
      <c r="F3" s="99"/>
      <c r="G3" s="100"/>
      <c r="H3" s="101"/>
      <c r="I3" s="101"/>
      <c r="J3" s="101"/>
      <c r="K3" s="102"/>
      <c r="L3" s="101"/>
      <c r="M3" s="101"/>
      <c r="N3" s="101"/>
      <c r="O3" s="101"/>
      <c r="P3" s="102"/>
      <c r="Q3" s="101"/>
      <c r="R3" s="101"/>
      <c r="S3" s="101"/>
      <c r="T3" s="101"/>
      <c r="U3" s="101"/>
      <c r="V3" s="101"/>
      <c r="W3" s="101"/>
      <c r="X3" s="101"/>
      <c r="Y3" s="101"/>
      <c r="Z3" s="103"/>
      <c r="AA3" s="12"/>
    </row>
    <row r="4" spans="1:27" ht="14.25" customHeight="1">
      <c r="A4" s="61"/>
      <c r="B4" s="61"/>
      <c r="C4" s="61"/>
      <c r="D4" s="61"/>
      <c r="E4" s="61"/>
      <c r="F4" s="43"/>
      <c r="G4" s="61"/>
      <c r="H4" s="61"/>
      <c r="I4" s="61"/>
      <c r="J4" s="61"/>
      <c r="K4" s="43"/>
      <c r="L4" s="61"/>
      <c r="M4" s="61"/>
      <c r="N4" s="61"/>
      <c r="O4" s="61"/>
      <c r="P4" s="43"/>
      <c r="Q4" s="61"/>
      <c r="R4" s="61"/>
      <c r="S4" s="61"/>
      <c r="T4" s="61"/>
      <c r="U4" s="61"/>
      <c r="V4" s="61"/>
      <c r="W4" s="61"/>
      <c r="X4" s="61"/>
      <c r="Y4" s="61"/>
      <c r="Z4" s="43"/>
      <c r="AA4" s="12"/>
    </row>
    <row r="5" spans="1:27" ht="12.75">
      <c r="A5" s="7"/>
      <c r="B5" s="7"/>
      <c r="C5" s="7"/>
      <c r="D5" s="1" t="s">
        <v>40</v>
      </c>
      <c r="E5" s="1"/>
      <c r="F5" s="3"/>
      <c r="G5" s="1"/>
      <c r="H5" s="7"/>
      <c r="I5" s="1" t="s">
        <v>42</v>
      </c>
      <c r="J5" s="1"/>
      <c r="K5" s="3"/>
      <c r="L5" s="1"/>
      <c r="M5" s="11"/>
      <c r="N5" s="1" t="s">
        <v>41</v>
      </c>
      <c r="O5" s="1"/>
      <c r="P5" s="3"/>
      <c r="Q5" s="1"/>
      <c r="R5" s="11"/>
      <c r="S5" s="11"/>
      <c r="T5" s="11"/>
      <c r="U5" s="11"/>
      <c r="V5" s="11"/>
      <c r="W5" s="11"/>
      <c r="X5" s="11"/>
      <c r="Y5" s="11"/>
      <c r="Z5" s="11"/>
      <c r="AA5" s="12"/>
    </row>
    <row r="6" spans="1:27" s="110" customFormat="1" ht="24.75" customHeight="1" thickBot="1">
      <c r="A6" s="108"/>
      <c r="B6" s="111" t="s">
        <v>44</v>
      </c>
      <c r="C6" s="111"/>
      <c r="D6" s="111" t="s">
        <v>29</v>
      </c>
      <c r="E6" s="111" t="s">
        <v>5</v>
      </c>
      <c r="F6" s="107" t="s">
        <v>0</v>
      </c>
      <c r="G6" s="111"/>
      <c r="H6" s="109"/>
      <c r="I6" s="111" t="s">
        <v>29</v>
      </c>
      <c r="J6" s="111" t="s">
        <v>5</v>
      </c>
      <c r="K6" s="107" t="s">
        <v>0</v>
      </c>
      <c r="L6" s="111"/>
      <c r="M6" s="111"/>
      <c r="N6" s="111" t="s">
        <v>29</v>
      </c>
      <c r="O6" s="111" t="s">
        <v>5</v>
      </c>
      <c r="P6" s="107" t="s">
        <v>0</v>
      </c>
      <c r="Q6" s="111"/>
      <c r="R6" s="111"/>
      <c r="S6" s="107" t="s">
        <v>30</v>
      </c>
      <c r="T6" s="107" t="s">
        <v>43</v>
      </c>
      <c r="U6" s="107" t="s">
        <v>32</v>
      </c>
      <c r="V6" s="107" t="s">
        <v>33</v>
      </c>
      <c r="W6" s="107" t="s">
        <v>34</v>
      </c>
      <c r="X6" s="107" t="s">
        <v>35</v>
      </c>
      <c r="Y6" s="107"/>
      <c r="Z6" s="107" t="s">
        <v>2</v>
      </c>
      <c r="AA6" s="109"/>
    </row>
    <row r="7" spans="1:27" ht="12.75">
      <c r="A7" s="67" t="s">
        <v>13</v>
      </c>
      <c r="B7" s="68" t="s">
        <v>65</v>
      </c>
      <c r="C7" s="69"/>
      <c r="D7" s="70">
        <v>0</v>
      </c>
      <c r="E7" s="70">
        <v>5</v>
      </c>
      <c r="F7" s="71">
        <f>IF(ISERROR(G7),0,G7)</f>
        <v>0</v>
      </c>
      <c r="G7" s="70">
        <f>IF(B7="x",(D7*100)/E7,"")</f>
        <v>0</v>
      </c>
      <c r="H7" s="69"/>
      <c r="I7" s="78">
        <v>0</v>
      </c>
      <c r="J7" s="79">
        <v>0</v>
      </c>
      <c r="K7" s="86">
        <f>IF(ISERROR(L7),0,L7)</f>
        <v>0</v>
      </c>
      <c r="L7" s="70" t="e">
        <f>IF(B7="x",(I7*100)/J7,"")</f>
        <v>#DIV/0!</v>
      </c>
      <c r="M7" s="69"/>
      <c r="N7" s="78">
        <v>0</v>
      </c>
      <c r="O7" s="79">
        <v>0</v>
      </c>
      <c r="P7" s="86">
        <f>IF(ISERROR(Q7),0,Q7)</f>
        <v>0</v>
      </c>
      <c r="Q7" s="70" t="e">
        <f>IF(B7="x",(N7*100)/O7,"")</f>
        <v>#DIV/0!</v>
      </c>
      <c r="R7" s="69"/>
      <c r="S7" s="78">
        <v>1</v>
      </c>
      <c r="T7" s="79">
        <v>0</v>
      </c>
      <c r="U7" s="80">
        <f>IF(S7&lt;&gt;"",T7-S7,"")</f>
        <v>-1</v>
      </c>
      <c r="V7" s="70">
        <v>0</v>
      </c>
      <c r="W7" s="70">
        <v>0</v>
      </c>
      <c r="X7" s="70">
        <v>0</v>
      </c>
      <c r="Y7" s="69"/>
      <c r="Z7" s="72">
        <f>IF(B7="x",(D7*2)+I7+(N7*3),"")</f>
        <v>0</v>
      </c>
      <c r="AA7" s="25">
        <f>IF(Z7="",0,Z7)</f>
        <v>0</v>
      </c>
    </row>
    <row r="8" spans="1:27" ht="12.75">
      <c r="A8" s="17" t="s">
        <v>28</v>
      </c>
      <c r="B8" s="18"/>
      <c r="C8" s="20"/>
      <c r="D8" s="81"/>
      <c r="E8" s="82"/>
      <c r="F8" s="87">
        <f>IF(ISERROR(G8),0,G8)</f>
      </c>
      <c r="G8" s="19">
        <f aca="true" t="shared" si="0" ref="G8:G19">IF(B8="x",(D8*100)/E8,"")</f>
      </c>
      <c r="H8" s="21"/>
      <c r="I8" s="81"/>
      <c r="J8" s="82"/>
      <c r="K8" s="87">
        <f>IF(ISERROR(L8),0,L8)</f>
      </c>
      <c r="L8" s="19">
        <f aca="true" t="shared" si="1" ref="L8:L19">IF(B8="x",(I8*100)/J8,"")</f>
      </c>
      <c r="M8" s="22"/>
      <c r="N8" s="81"/>
      <c r="O8" s="82"/>
      <c r="P8" s="87">
        <f>IF(ISERROR(Q8),0,Q8)</f>
      </c>
      <c r="Q8" s="19">
        <f aca="true" t="shared" si="2" ref="Q8:Q19">IF(B8="x",(N8*100)/O8,"")</f>
      </c>
      <c r="R8" s="22"/>
      <c r="S8" s="81"/>
      <c r="T8" s="82"/>
      <c r="U8" s="83">
        <f aca="true" t="shared" si="3" ref="U8:U19">IF(S8&lt;&gt;"",T8-S8,"")</f>
      </c>
      <c r="V8" s="19"/>
      <c r="W8" s="19"/>
      <c r="X8" s="19"/>
      <c r="Y8" s="22"/>
      <c r="Z8" s="42">
        <f aca="true" t="shared" si="4" ref="Z8:Z19">IF(B8="x",(D8*2)+I8+(N8*3),"")</f>
      </c>
      <c r="AA8" s="25">
        <f aca="true" t="shared" si="5" ref="AA8:AA19">IF(Z8="",0,Z8)</f>
        <v>0</v>
      </c>
    </row>
    <row r="9" spans="1:27" ht="12.75">
      <c r="A9" s="17" t="s">
        <v>14</v>
      </c>
      <c r="B9" s="18"/>
      <c r="C9" s="20"/>
      <c r="D9" s="81"/>
      <c r="E9" s="82"/>
      <c r="F9" s="87">
        <f>IF(ISERROR(G9),0,G9)</f>
      </c>
      <c r="G9" s="19">
        <f t="shared" si="0"/>
      </c>
      <c r="H9" s="21"/>
      <c r="I9" s="81"/>
      <c r="J9" s="82"/>
      <c r="K9" s="87">
        <f>IF(ISERROR(L9),0,L9)</f>
      </c>
      <c r="L9" s="19">
        <f t="shared" si="1"/>
      </c>
      <c r="M9" s="22"/>
      <c r="N9" s="81"/>
      <c r="O9" s="82"/>
      <c r="P9" s="87">
        <f>IF(ISERROR(Q9),0,Q9)</f>
      </c>
      <c r="Q9" s="19">
        <f t="shared" si="2"/>
      </c>
      <c r="R9" s="22"/>
      <c r="S9" s="81"/>
      <c r="T9" s="82"/>
      <c r="U9" s="83">
        <f t="shared" si="3"/>
      </c>
      <c r="V9" s="19"/>
      <c r="W9" s="19"/>
      <c r="X9" s="19"/>
      <c r="Y9" s="22"/>
      <c r="Z9" s="42">
        <f t="shared" si="4"/>
      </c>
      <c r="AA9" s="25">
        <f t="shared" si="5"/>
        <v>0</v>
      </c>
    </row>
    <row r="10" spans="1:27" ht="12.75">
      <c r="A10" s="17" t="s">
        <v>15</v>
      </c>
      <c r="B10" s="18" t="s">
        <v>65</v>
      </c>
      <c r="C10" s="20"/>
      <c r="D10" s="81">
        <v>11</v>
      </c>
      <c r="E10" s="82">
        <v>20</v>
      </c>
      <c r="F10" s="87">
        <f>IF(ISERROR(G10),0,G10)</f>
        <v>55</v>
      </c>
      <c r="G10" s="19">
        <f>IF(B10="x",(D10*100)/E10,"")</f>
        <v>55</v>
      </c>
      <c r="H10" s="21"/>
      <c r="I10" s="81">
        <v>11</v>
      </c>
      <c r="J10" s="82">
        <v>24</v>
      </c>
      <c r="K10" s="87">
        <f>IF(ISERROR(L10),0,L10)</f>
        <v>45.833333333333336</v>
      </c>
      <c r="L10" s="19">
        <f t="shared" si="1"/>
        <v>45.833333333333336</v>
      </c>
      <c r="M10" s="22"/>
      <c r="N10" s="81">
        <v>0</v>
      </c>
      <c r="O10" s="82">
        <v>0</v>
      </c>
      <c r="P10" s="87">
        <f aca="true" t="shared" si="6" ref="P10:P19">IF(ISERROR(Q10),0,Q10)</f>
        <v>0</v>
      </c>
      <c r="Q10" s="19" t="e">
        <f t="shared" si="2"/>
        <v>#DIV/0!</v>
      </c>
      <c r="R10" s="22"/>
      <c r="S10" s="81">
        <v>1</v>
      </c>
      <c r="T10" s="82">
        <v>2</v>
      </c>
      <c r="U10" s="83">
        <f t="shared" si="3"/>
        <v>1</v>
      </c>
      <c r="V10" s="19">
        <v>14</v>
      </c>
      <c r="W10" s="19">
        <v>0</v>
      </c>
      <c r="X10" s="19">
        <v>0</v>
      </c>
      <c r="Y10" s="22"/>
      <c r="Z10" s="42">
        <f t="shared" si="4"/>
        <v>33</v>
      </c>
      <c r="AA10" s="25">
        <f t="shared" si="5"/>
        <v>33</v>
      </c>
    </row>
    <row r="11" spans="1:27" ht="12.75">
      <c r="A11" s="17" t="s">
        <v>52</v>
      </c>
      <c r="B11" s="18" t="s">
        <v>65</v>
      </c>
      <c r="C11" s="20"/>
      <c r="D11" s="81">
        <v>0</v>
      </c>
      <c r="E11" s="82">
        <v>0</v>
      </c>
      <c r="F11" s="87">
        <f aca="true" t="shared" si="7" ref="F11:F19">IF(ISERROR(G11),0,G11)</f>
        <v>0</v>
      </c>
      <c r="G11" s="19" t="e">
        <f t="shared" si="0"/>
        <v>#DIV/0!</v>
      </c>
      <c r="H11" s="21"/>
      <c r="I11" s="81">
        <v>0</v>
      </c>
      <c r="J11" s="82">
        <v>0</v>
      </c>
      <c r="K11" s="87">
        <f aca="true" t="shared" si="8" ref="K11:K19">IF(ISERROR(L11),0,L11)</f>
        <v>0</v>
      </c>
      <c r="L11" s="19" t="e">
        <f t="shared" si="1"/>
        <v>#DIV/0!</v>
      </c>
      <c r="M11" s="22"/>
      <c r="N11" s="81">
        <v>0</v>
      </c>
      <c r="O11" s="82">
        <v>0</v>
      </c>
      <c r="P11" s="87">
        <f t="shared" si="6"/>
        <v>0</v>
      </c>
      <c r="Q11" s="19" t="e">
        <f t="shared" si="2"/>
        <v>#DIV/0!</v>
      </c>
      <c r="R11" s="22"/>
      <c r="S11" s="81">
        <v>1</v>
      </c>
      <c r="T11" s="82">
        <v>2</v>
      </c>
      <c r="U11" s="83">
        <f t="shared" si="3"/>
        <v>1</v>
      </c>
      <c r="V11" s="19">
        <v>3</v>
      </c>
      <c r="W11" s="19">
        <v>0</v>
      </c>
      <c r="X11" s="19">
        <v>0</v>
      </c>
      <c r="Y11" s="22"/>
      <c r="Z11" s="42">
        <f t="shared" si="4"/>
        <v>0</v>
      </c>
      <c r="AA11" s="25">
        <f t="shared" si="5"/>
        <v>0</v>
      </c>
    </row>
    <row r="12" spans="1:27" ht="12.75">
      <c r="A12" s="17" t="s">
        <v>21</v>
      </c>
      <c r="B12" s="18" t="s">
        <v>65</v>
      </c>
      <c r="C12" s="20"/>
      <c r="D12" s="81">
        <v>5</v>
      </c>
      <c r="E12" s="82">
        <v>14</v>
      </c>
      <c r="F12" s="87">
        <f>IF(ISERROR(G12),0,G12)</f>
        <v>35.714285714285715</v>
      </c>
      <c r="G12" s="19">
        <f>IF(B12="x",(D12*100)/E12,"")</f>
        <v>35.714285714285715</v>
      </c>
      <c r="H12" s="21"/>
      <c r="I12" s="81">
        <v>0</v>
      </c>
      <c r="J12" s="82">
        <v>0</v>
      </c>
      <c r="K12" s="87">
        <f>IF(ISERROR(L12),0,L12)</f>
        <v>0</v>
      </c>
      <c r="L12" s="19" t="e">
        <f>IF(B12="x",(I12*100)/J12,"")</f>
        <v>#DIV/0!</v>
      </c>
      <c r="M12" s="22"/>
      <c r="N12" s="81">
        <v>0</v>
      </c>
      <c r="O12" s="82">
        <v>0</v>
      </c>
      <c r="P12" s="87">
        <f>IF(ISERROR(Q12),0,Q12)</f>
        <v>0</v>
      </c>
      <c r="Q12" s="19" t="e">
        <f>IF(B12="x",(N12*100)/O12,"")</f>
        <v>#DIV/0!</v>
      </c>
      <c r="R12" s="22"/>
      <c r="S12" s="81">
        <v>2</v>
      </c>
      <c r="T12" s="82">
        <v>0</v>
      </c>
      <c r="U12" s="83">
        <f>IF(S12&lt;&gt;"",T12-S12,"")</f>
        <v>-2</v>
      </c>
      <c r="V12" s="19">
        <v>3</v>
      </c>
      <c r="W12" s="19">
        <v>0</v>
      </c>
      <c r="X12" s="19">
        <v>0</v>
      </c>
      <c r="Y12" s="22"/>
      <c r="Z12" s="42">
        <f>IF(B12="x",(D12*2)+I12+(N12*3),"")</f>
        <v>10</v>
      </c>
      <c r="AA12" s="25">
        <f>IF(Z12="",0,Z12)</f>
        <v>10</v>
      </c>
    </row>
    <row r="13" spans="1:27" ht="12.75">
      <c r="A13" s="17" t="s">
        <v>27</v>
      </c>
      <c r="B13" s="18" t="s">
        <v>65</v>
      </c>
      <c r="C13" s="20"/>
      <c r="D13" s="81">
        <v>0</v>
      </c>
      <c r="E13" s="82">
        <v>0</v>
      </c>
      <c r="F13" s="87">
        <f t="shared" si="7"/>
        <v>0</v>
      </c>
      <c r="G13" s="19" t="e">
        <f t="shared" si="0"/>
        <v>#DIV/0!</v>
      </c>
      <c r="H13" s="21"/>
      <c r="I13" s="81">
        <v>0</v>
      </c>
      <c r="J13" s="82">
        <v>0</v>
      </c>
      <c r="K13" s="87">
        <f t="shared" si="8"/>
        <v>0</v>
      </c>
      <c r="L13" s="19" t="e">
        <f t="shared" si="1"/>
        <v>#DIV/0!</v>
      </c>
      <c r="M13" s="22"/>
      <c r="N13" s="81">
        <v>0</v>
      </c>
      <c r="O13" s="82">
        <v>1</v>
      </c>
      <c r="P13" s="87">
        <f t="shared" si="6"/>
        <v>0</v>
      </c>
      <c r="Q13" s="19">
        <f t="shared" si="2"/>
        <v>0</v>
      </c>
      <c r="R13" s="22"/>
      <c r="S13" s="81">
        <v>1</v>
      </c>
      <c r="T13" s="82">
        <v>0</v>
      </c>
      <c r="U13" s="83">
        <f t="shared" si="3"/>
        <v>-1</v>
      </c>
      <c r="V13" s="19">
        <v>0</v>
      </c>
      <c r="W13" s="19">
        <v>1</v>
      </c>
      <c r="X13" s="19">
        <v>0</v>
      </c>
      <c r="Y13" s="22"/>
      <c r="Z13" s="42">
        <f t="shared" si="4"/>
        <v>0</v>
      </c>
      <c r="AA13" s="25">
        <f t="shared" si="5"/>
        <v>0</v>
      </c>
    </row>
    <row r="14" spans="1:27" ht="12.75">
      <c r="A14" s="17" t="s">
        <v>16</v>
      </c>
      <c r="B14" s="18" t="s">
        <v>65</v>
      </c>
      <c r="C14" s="20"/>
      <c r="D14" s="81">
        <v>1</v>
      </c>
      <c r="E14" s="82">
        <v>4</v>
      </c>
      <c r="F14" s="87">
        <f>IF(ISERROR(G14),0,G14)</f>
        <v>25</v>
      </c>
      <c r="G14" s="19">
        <f>IF(B14="x",(D14*100)/E14,"")</f>
        <v>25</v>
      </c>
      <c r="H14" s="21"/>
      <c r="I14" s="81">
        <v>0</v>
      </c>
      <c r="J14" s="82">
        <v>0</v>
      </c>
      <c r="K14" s="87">
        <f>IF(ISERROR(L14),0,L14)</f>
        <v>0</v>
      </c>
      <c r="L14" s="19" t="e">
        <f t="shared" si="1"/>
        <v>#DIV/0!</v>
      </c>
      <c r="M14" s="22"/>
      <c r="N14" s="81">
        <v>0</v>
      </c>
      <c r="O14" s="82">
        <v>0</v>
      </c>
      <c r="P14" s="87">
        <f t="shared" si="6"/>
        <v>0</v>
      </c>
      <c r="Q14" s="19" t="e">
        <f t="shared" si="2"/>
        <v>#DIV/0!</v>
      </c>
      <c r="R14" s="22"/>
      <c r="S14" s="81">
        <v>0</v>
      </c>
      <c r="T14" s="82">
        <v>2</v>
      </c>
      <c r="U14" s="83">
        <f t="shared" si="3"/>
        <v>2</v>
      </c>
      <c r="V14" s="19">
        <v>0</v>
      </c>
      <c r="W14" s="19">
        <v>0</v>
      </c>
      <c r="X14" s="19">
        <v>0</v>
      </c>
      <c r="Y14" s="22"/>
      <c r="Z14" s="42">
        <f t="shared" si="4"/>
        <v>2</v>
      </c>
      <c r="AA14" s="25">
        <f t="shared" si="5"/>
        <v>2</v>
      </c>
    </row>
    <row r="15" spans="1:27" ht="12.75">
      <c r="A15" s="17" t="s">
        <v>17</v>
      </c>
      <c r="B15" s="18" t="s">
        <v>65</v>
      </c>
      <c r="C15" s="20"/>
      <c r="D15" s="81">
        <v>0</v>
      </c>
      <c r="E15" s="82">
        <v>0</v>
      </c>
      <c r="F15" s="87">
        <f t="shared" si="7"/>
        <v>0</v>
      </c>
      <c r="G15" s="19" t="e">
        <f t="shared" si="0"/>
        <v>#DIV/0!</v>
      </c>
      <c r="H15" s="21"/>
      <c r="I15" s="81">
        <v>0</v>
      </c>
      <c r="J15" s="82">
        <v>0</v>
      </c>
      <c r="K15" s="87">
        <f t="shared" si="8"/>
        <v>0</v>
      </c>
      <c r="L15" s="19" t="e">
        <f t="shared" si="1"/>
        <v>#DIV/0!</v>
      </c>
      <c r="M15" s="22"/>
      <c r="N15" s="81">
        <v>0</v>
      </c>
      <c r="O15" s="82">
        <v>0</v>
      </c>
      <c r="P15" s="87">
        <f t="shared" si="6"/>
        <v>0</v>
      </c>
      <c r="Q15" s="19" t="e">
        <f t="shared" si="2"/>
        <v>#DIV/0!</v>
      </c>
      <c r="R15" s="22"/>
      <c r="S15" s="81">
        <v>0</v>
      </c>
      <c r="T15" s="82">
        <v>0</v>
      </c>
      <c r="U15" s="83">
        <f t="shared" si="3"/>
        <v>0</v>
      </c>
      <c r="V15" s="19">
        <v>0</v>
      </c>
      <c r="W15" s="19">
        <v>0</v>
      </c>
      <c r="X15" s="19">
        <v>0</v>
      </c>
      <c r="Y15" s="22"/>
      <c r="Z15" s="42">
        <f t="shared" si="4"/>
        <v>0</v>
      </c>
      <c r="AA15" s="25">
        <f t="shared" si="5"/>
        <v>0</v>
      </c>
    </row>
    <row r="16" spans="1:27" ht="12.75">
      <c r="A16" s="17" t="s">
        <v>18</v>
      </c>
      <c r="B16" s="18" t="s">
        <v>65</v>
      </c>
      <c r="C16" s="20"/>
      <c r="D16" s="81">
        <v>1</v>
      </c>
      <c r="E16" s="82">
        <v>8</v>
      </c>
      <c r="F16" s="87">
        <f t="shared" si="7"/>
        <v>12.5</v>
      </c>
      <c r="G16" s="19">
        <f t="shared" si="0"/>
        <v>12.5</v>
      </c>
      <c r="H16" s="21"/>
      <c r="I16" s="81">
        <v>3</v>
      </c>
      <c r="J16" s="82">
        <v>6</v>
      </c>
      <c r="K16" s="87">
        <f t="shared" si="8"/>
        <v>50</v>
      </c>
      <c r="L16" s="19">
        <f t="shared" si="1"/>
        <v>50</v>
      </c>
      <c r="M16" s="22"/>
      <c r="N16" s="81">
        <v>0</v>
      </c>
      <c r="O16" s="82">
        <v>1</v>
      </c>
      <c r="P16" s="87">
        <f t="shared" si="6"/>
        <v>0</v>
      </c>
      <c r="Q16" s="19">
        <f t="shared" si="2"/>
        <v>0</v>
      </c>
      <c r="R16" s="22"/>
      <c r="S16" s="81">
        <v>3</v>
      </c>
      <c r="T16" s="82">
        <v>2</v>
      </c>
      <c r="U16" s="83">
        <f t="shared" si="3"/>
        <v>-1</v>
      </c>
      <c r="V16" s="19">
        <v>4</v>
      </c>
      <c r="W16" s="19">
        <v>1</v>
      </c>
      <c r="X16" s="19">
        <v>0</v>
      </c>
      <c r="Y16" s="22"/>
      <c r="Z16" s="42">
        <f t="shared" si="4"/>
        <v>5</v>
      </c>
      <c r="AA16" s="25">
        <f t="shared" si="5"/>
        <v>5</v>
      </c>
    </row>
    <row r="17" spans="1:27" ht="12.75">
      <c r="A17" s="17" t="s">
        <v>53</v>
      </c>
      <c r="B17" s="18" t="s">
        <v>65</v>
      </c>
      <c r="C17" s="20"/>
      <c r="D17" s="81">
        <v>0</v>
      </c>
      <c r="E17" s="82">
        <v>2</v>
      </c>
      <c r="F17" s="87">
        <f t="shared" si="7"/>
        <v>0</v>
      </c>
      <c r="G17" s="19">
        <f t="shared" si="0"/>
        <v>0</v>
      </c>
      <c r="H17" s="21"/>
      <c r="I17" s="81">
        <v>0</v>
      </c>
      <c r="J17" s="82">
        <v>2</v>
      </c>
      <c r="K17" s="87">
        <f t="shared" si="8"/>
        <v>0</v>
      </c>
      <c r="L17" s="19">
        <f t="shared" si="1"/>
        <v>0</v>
      </c>
      <c r="M17" s="22"/>
      <c r="N17" s="81">
        <v>0</v>
      </c>
      <c r="O17" s="82">
        <v>0</v>
      </c>
      <c r="P17" s="87">
        <f t="shared" si="6"/>
        <v>0</v>
      </c>
      <c r="Q17" s="19" t="e">
        <f t="shared" si="2"/>
        <v>#DIV/0!</v>
      </c>
      <c r="R17" s="22"/>
      <c r="S17" s="81">
        <v>0</v>
      </c>
      <c r="T17" s="82">
        <v>1</v>
      </c>
      <c r="U17" s="83">
        <f t="shared" si="3"/>
        <v>1</v>
      </c>
      <c r="V17" s="19">
        <v>2</v>
      </c>
      <c r="W17" s="19">
        <v>0</v>
      </c>
      <c r="X17" s="19">
        <v>0</v>
      </c>
      <c r="Y17" s="22"/>
      <c r="Z17" s="42">
        <f t="shared" si="4"/>
        <v>0</v>
      </c>
      <c r="AA17" s="25">
        <f t="shared" si="5"/>
        <v>0</v>
      </c>
    </row>
    <row r="18" spans="1:27" ht="12.75">
      <c r="A18" s="17" t="s">
        <v>19</v>
      </c>
      <c r="B18" s="18"/>
      <c r="C18" s="20"/>
      <c r="D18" s="81"/>
      <c r="E18" s="82"/>
      <c r="F18" s="87">
        <f t="shared" si="7"/>
      </c>
      <c r="G18" s="19">
        <f t="shared" si="0"/>
      </c>
      <c r="H18" s="21"/>
      <c r="I18" s="81"/>
      <c r="J18" s="82"/>
      <c r="K18" s="87">
        <f t="shared" si="8"/>
      </c>
      <c r="L18" s="19">
        <f t="shared" si="1"/>
      </c>
      <c r="M18" s="22"/>
      <c r="N18" s="81"/>
      <c r="O18" s="82"/>
      <c r="P18" s="87">
        <f t="shared" si="6"/>
      </c>
      <c r="Q18" s="19">
        <f t="shared" si="2"/>
      </c>
      <c r="R18" s="22"/>
      <c r="S18" s="81"/>
      <c r="T18" s="82"/>
      <c r="U18" s="83">
        <f t="shared" si="3"/>
      </c>
      <c r="V18" s="19"/>
      <c r="W18" s="19"/>
      <c r="X18" s="19"/>
      <c r="Y18" s="22"/>
      <c r="Z18" s="42">
        <f t="shared" si="4"/>
      </c>
      <c r="AA18" s="25">
        <f t="shared" si="5"/>
        <v>0</v>
      </c>
    </row>
    <row r="19" spans="1:27" ht="13.5" thickBot="1">
      <c r="A19" s="53" t="s">
        <v>20</v>
      </c>
      <c r="B19" s="54"/>
      <c r="C19" s="55"/>
      <c r="D19" s="84"/>
      <c r="E19" s="85"/>
      <c r="F19" s="88">
        <f t="shared" si="7"/>
      </c>
      <c r="G19" s="56">
        <f t="shared" si="0"/>
      </c>
      <c r="H19" s="57"/>
      <c r="I19" s="84"/>
      <c r="J19" s="85"/>
      <c r="K19" s="88">
        <f t="shared" si="8"/>
      </c>
      <c r="L19" s="56">
        <f t="shared" si="1"/>
      </c>
      <c r="M19" s="58"/>
      <c r="N19" s="84"/>
      <c r="O19" s="85"/>
      <c r="P19" s="88">
        <f t="shared" si="6"/>
      </c>
      <c r="Q19" s="56">
        <f t="shared" si="2"/>
      </c>
      <c r="R19" s="58"/>
      <c r="S19" s="84"/>
      <c r="T19" s="85"/>
      <c r="U19" s="96">
        <f t="shared" si="3"/>
      </c>
      <c r="V19" s="56"/>
      <c r="W19" s="56"/>
      <c r="X19" s="56"/>
      <c r="Y19" s="58"/>
      <c r="Z19" s="59">
        <f t="shared" si="4"/>
      </c>
      <c r="AA19" s="25">
        <f t="shared" si="5"/>
        <v>0</v>
      </c>
    </row>
    <row r="20" spans="1:26" ht="12.75">
      <c r="A20" s="23"/>
      <c r="B20" s="24" t="s">
        <v>4</v>
      </c>
      <c r="C20" s="23"/>
      <c r="D20" s="135">
        <f>SUM(D7:D19)</f>
        <v>18</v>
      </c>
      <c r="E20" s="135">
        <f>SUM(E7:E19)</f>
        <v>53</v>
      </c>
      <c r="F20" s="136">
        <f>IF(E20&gt;0,D20*100/E20,0)</f>
        <v>33.9622641509434</v>
      </c>
      <c r="G20" s="23"/>
      <c r="H20" s="9"/>
      <c r="I20" s="135">
        <f>SUM(I7:I19)</f>
        <v>14</v>
      </c>
      <c r="J20" s="135">
        <f>SUM(J7:J19)</f>
        <v>32</v>
      </c>
      <c r="K20" s="136">
        <f>IF(J20&gt;0,I20*100/J20,0)</f>
        <v>43.75</v>
      </c>
      <c r="L20" s="23"/>
      <c r="M20" s="16"/>
      <c r="N20" s="135">
        <f>SUM(N7:N19)</f>
        <v>0</v>
      </c>
      <c r="O20" s="135">
        <f>SUM(O7:O19)</f>
        <v>2</v>
      </c>
      <c r="P20" s="136">
        <f>IF(O20&gt;0,N20*100/O20,0)</f>
        <v>0</v>
      </c>
      <c r="Q20" s="23"/>
      <c r="R20" s="16"/>
      <c r="S20" s="40">
        <f aca="true" t="shared" si="9" ref="S20:X20">SUM(S7:S19)</f>
        <v>9</v>
      </c>
      <c r="T20" s="40">
        <f t="shared" si="9"/>
        <v>9</v>
      </c>
      <c r="U20" s="40">
        <f t="shared" si="9"/>
        <v>0</v>
      </c>
      <c r="V20" s="40">
        <f t="shared" si="9"/>
        <v>26</v>
      </c>
      <c r="W20" s="40">
        <f t="shared" si="9"/>
        <v>2</v>
      </c>
      <c r="X20" s="40">
        <f t="shared" si="9"/>
        <v>0</v>
      </c>
      <c r="Y20" s="41"/>
      <c r="Z20" s="44">
        <f>SUM(Z7:Z19)</f>
        <v>50</v>
      </c>
    </row>
    <row r="21" spans="1:27" ht="12.75" customHeight="1">
      <c r="A21" s="9"/>
      <c r="B21" s="9"/>
      <c r="C21" s="9"/>
      <c r="D21" s="9"/>
      <c r="E21" s="9"/>
      <c r="F21" s="130"/>
      <c r="G21" s="9"/>
      <c r="H21" s="9"/>
      <c r="I21" s="9"/>
      <c r="J21" s="9"/>
      <c r="K21" s="10"/>
      <c r="L21" s="9"/>
      <c r="M21" s="8"/>
      <c r="N21" s="8"/>
      <c r="O21" s="9"/>
      <c r="P21" s="10"/>
      <c r="Q21" s="9"/>
      <c r="R21" s="8"/>
      <c r="S21" s="9"/>
      <c r="T21" s="9"/>
      <c r="U21" s="9"/>
      <c r="V21" s="9"/>
      <c r="W21" s="9"/>
      <c r="X21" s="9"/>
      <c r="Y21" s="8"/>
      <c r="Z21" s="10"/>
      <c r="AA21" s="9"/>
    </row>
  </sheetData>
  <sheetProtection/>
  <mergeCells count="1">
    <mergeCell ref="B1:E1"/>
  </mergeCells>
  <printOptions/>
  <pageMargins left="0.3937007874015748" right="0.3937007874015748" top="0.7874015748031497" bottom="0.4724409448818898" header="0.35433070866141736" footer="0.2362204724409449"/>
  <pageSetup horizontalDpi="360" verticalDpi="360" orientation="landscape" paperSize="9" r:id="rId1"/>
  <headerFooter alignWithMargins="0">
    <oddHeader>&amp;L&amp;"Lucida Sans,Corsivo"&amp;14POGGIBONSI BASKET - under 14 Elite&amp;R&amp;"Lucida Sans,Corsivo"&amp;12Campionato 2013-2014</oddHeader>
    <oddFooter>&amp;L&amp;F - &amp;D &amp;T&amp;R&amp;A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Z25"/>
  <sheetViews>
    <sheetView tabSelected="1" zoomScalePageLayoutView="0" workbookViewId="0" topLeftCell="A1">
      <selection activeCell="X27" sqref="X27"/>
    </sheetView>
  </sheetViews>
  <sheetFormatPr defaultColWidth="8.8515625" defaultRowHeight="12.75"/>
  <cols>
    <col min="1" max="1" width="23.140625" style="2" bestFit="1" customWidth="1"/>
    <col min="2" max="2" width="1.7109375" style="2" customWidth="1"/>
    <col min="3" max="4" width="4.7109375" style="73" customWidth="1"/>
    <col min="5" max="6" width="4.7109375" style="90" customWidth="1"/>
    <col min="7" max="8" width="4.7109375" style="73" customWidth="1"/>
    <col min="9" max="9" width="5.00390625" style="73" customWidth="1"/>
    <col min="10" max="10" width="4.7109375" style="73" customWidth="1"/>
    <col min="11" max="11" width="2.7109375" style="73" customWidth="1"/>
    <col min="12" max="12" width="5.421875" style="73" customWidth="1"/>
    <col min="13" max="13" width="2.7109375" style="73" customWidth="1"/>
    <col min="14" max="14" width="4.7109375" style="73" customWidth="1"/>
    <col min="15" max="15" width="2.7109375" style="73" customWidth="1"/>
    <col min="16" max="16" width="4.7109375" style="73" customWidth="1"/>
    <col min="17" max="17" width="5.421875" style="73" customWidth="1"/>
    <col min="18" max="18" width="4.7109375" style="73" customWidth="1"/>
    <col min="19" max="19" width="2.7109375" style="73" customWidth="1"/>
    <col min="20" max="22" width="4.7109375" style="73" customWidth="1"/>
    <col min="23" max="23" width="2.7109375" style="73" customWidth="1"/>
    <col min="24" max="26" width="4.7109375" style="73" customWidth="1"/>
    <col min="27" max="16384" width="8.8515625" style="2" customWidth="1"/>
  </cols>
  <sheetData>
    <row r="2" spans="3:10" ht="14.25">
      <c r="C2" s="144" t="s">
        <v>9</v>
      </c>
      <c r="D2" s="144"/>
      <c r="E2" s="144"/>
      <c r="F2" s="144"/>
      <c r="G2" s="144"/>
      <c r="H2" s="144"/>
      <c r="I2" s="144"/>
      <c r="J2" s="91"/>
    </row>
    <row r="4" spans="1:9" ht="9" customHeight="1">
      <c r="A4" s="5"/>
      <c r="B4" s="5"/>
      <c r="C4" s="92"/>
      <c r="D4" s="92"/>
      <c r="E4" s="93"/>
      <c r="F4" s="93"/>
      <c r="G4" s="92"/>
      <c r="H4" s="92"/>
      <c r="I4" s="92"/>
    </row>
    <row r="5" spans="1:26" s="106" customFormat="1" ht="27.75" thickBot="1">
      <c r="A5" s="105"/>
      <c r="B5" s="105"/>
      <c r="C5" s="107" t="s">
        <v>30</v>
      </c>
      <c r="D5" s="107" t="s">
        <v>31</v>
      </c>
      <c r="E5" s="107" t="s">
        <v>32</v>
      </c>
      <c r="F5" s="107" t="s">
        <v>36</v>
      </c>
      <c r="G5" s="107" t="s">
        <v>34</v>
      </c>
      <c r="H5" s="107" t="s">
        <v>35</v>
      </c>
      <c r="I5" s="112"/>
      <c r="J5" s="105" t="s">
        <v>39</v>
      </c>
      <c r="K5" s="105"/>
      <c r="L5" s="105" t="s">
        <v>37</v>
      </c>
      <c r="M5" s="105"/>
      <c r="N5" s="105" t="s">
        <v>38</v>
      </c>
      <c r="P5" s="105" t="s">
        <v>45</v>
      </c>
      <c r="Q5" s="105" t="s">
        <v>11</v>
      </c>
      <c r="R5" s="105" t="s">
        <v>0</v>
      </c>
      <c r="T5" s="105" t="s">
        <v>46</v>
      </c>
      <c r="U5" s="105" t="s">
        <v>11</v>
      </c>
      <c r="V5" s="105" t="s">
        <v>0</v>
      </c>
      <c r="X5" s="105" t="s">
        <v>47</v>
      </c>
      <c r="Y5" s="105" t="s">
        <v>11</v>
      </c>
      <c r="Z5" s="105" t="s">
        <v>0</v>
      </c>
    </row>
    <row r="6" spans="1:26" ht="12.75">
      <c r="A6" s="67" t="s">
        <v>13</v>
      </c>
      <c r="B6" s="29"/>
      <c r="C6" s="126">
        <f>'Totali girone andata'!C6+'Totali girone ritorno'!C6+'Totali seconda fase'!C6</f>
        <v>26</v>
      </c>
      <c r="D6" s="126">
        <f>'Totali girone andata'!D6+'Totali girone ritorno'!D6+'Totali seconda fase'!D6</f>
        <v>17</v>
      </c>
      <c r="E6" s="127">
        <f>D6-C6</f>
        <v>-9</v>
      </c>
      <c r="F6" s="126">
        <f>'Totali girone andata'!F6+'Totali girone ritorno'!F6+'Totali seconda fase'!F6</f>
        <v>10</v>
      </c>
      <c r="G6" s="126">
        <f>'Totali girone andata'!G6+'Totali girone ritorno'!G6+'Totali seconda fase'!G6</f>
        <v>0</v>
      </c>
      <c r="H6" s="126">
        <f>'Totali girone andata'!H6+'Totali girone ritorno'!H6+'Totali seconda fase'!H6</f>
        <v>0</v>
      </c>
      <c r="I6" s="133">
        <f>IF(J6&gt;0,((D6+F6+G6+H6+L6)-(Q6-P6)-(U6-T6)-(Y6-X6)-C6)/J6,"")</f>
        <v>-1.52</v>
      </c>
      <c r="J6" s="126">
        <f>'Totali girone andata'!J6+'Totali girone ritorno'!J6+'Totali seconda fase'!J6</f>
        <v>25</v>
      </c>
      <c r="K6" s="128" t="s">
        <v>8</v>
      </c>
      <c r="L6" s="114">
        <f>'Totali girone andata'!L6+'Totali girone ritorno'!L6+'Totali seconda fase'!L6</f>
        <v>26</v>
      </c>
      <c r="M6" s="118"/>
      <c r="N6" s="132">
        <f>IF(J6&gt;0,L6/J6,"")</f>
        <v>1.04</v>
      </c>
      <c r="O6" s="118"/>
      <c r="P6" s="140">
        <f>'Totali girone andata'!P6+'Totali girone ritorno'!P6+'Totali seconda fase'!P6</f>
        <v>9</v>
      </c>
      <c r="Q6" s="141">
        <f>'Totali girone andata'!Q6+'Totali girone ritorno'!Q6+'Totali seconda fase'!Q6</f>
        <v>63</v>
      </c>
      <c r="R6" s="123">
        <f>(IF(Q6=0,0,(P6/Q6)))</f>
        <v>0.14285714285714285</v>
      </c>
      <c r="S6" s="118"/>
      <c r="T6" s="140">
        <f>'Totali girone andata'!T6+'Totali girone ritorno'!T6+'Totali seconda fase'!T6</f>
        <v>4</v>
      </c>
      <c r="U6" s="141">
        <f>'Totali girone andata'!U6+'Totali girone ritorno'!U6+'Totali seconda fase'!U6</f>
        <v>9</v>
      </c>
      <c r="V6" s="123">
        <f>(IF(U6=0,0,(T6/U6)))</f>
        <v>0.4444444444444444</v>
      </c>
      <c r="W6" s="118"/>
      <c r="X6" s="140">
        <f>'Totali girone andata'!X6+'Totali girone ritorno'!X6+'Totali seconda fase'!X6</f>
        <v>0</v>
      </c>
      <c r="Y6" s="141">
        <f>'Totali girone andata'!Y6+'Totali girone ritorno'!Y6+'Totali seconda fase'!Y6</f>
        <v>6</v>
      </c>
      <c r="Z6" s="123">
        <f>(IF(Y6=0,0,(X6/Y6)))</f>
        <v>0</v>
      </c>
    </row>
    <row r="7" spans="1:26" ht="12.75">
      <c r="A7" s="17" t="s">
        <v>28</v>
      </c>
      <c r="B7" s="29"/>
      <c r="C7" s="126">
        <f>'Totali girone andata'!C7+'Totali girone ritorno'!C7+'Totali seconda fase'!C7</f>
        <v>50</v>
      </c>
      <c r="D7" s="126">
        <f>'Totali girone andata'!D7+'Totali girone ritorno'!D7+'Totali seconda fase'!D7</f>
        <v>71</v>
      </c>
      <c r="E7" s="127">
        <f aca="true" t="shared" si="0" ref="E7:E17">D7-C7</f>
        <v>21</v>
      </c>
      <c r="F7" s="126">
        <f>'Totali girone andata'!F7+'Totali girone ritorno'!F7+'Totali seconda fase'!F7</f>
        <v>91</v>
      </c>
      <c r="G7" s="126">
        <f>'Totali girone andata'!G7+'Totali girone ritorno'!G7+'Totali seconda fase'!G7</f>
        <v>9</v>
      </c>
      <c r="H7" s="126">
        <f>'Totali girone andata'!H7+'Totali girone ritorno'!H7+'Totali seconda fase'!H7</f>
        <v>5</v>
      </c>
      <c r="I7" s="133">
        <f aca="true" t="shared" si="1" ref="I7:I17">IF(J7&gt;0,((D7+F7+G7+H7+L7)-(Q7-P7)-(U7-T7)-(Y7-X7)-C7)/J7,"")</f>
        <v>4.6521739130434785</v>
      </c>
      <c r="J7" s="126">
        <f>'Totali girone andata'!J7+'Totali girone ritorno'!J7+'Totali seconda fase'!J7</f>
        <v>23</v>
      </c>
      <c r="K7" s="128" t="s">
        <v>8</v>
      </c>
      <c r="L7" s="114">
        <f>'Totali girone andata'!L7+'Totali girone ritorno'!L7+'Totali seconda fase'!L7</f>
        <v>156</v>
      </c>
      <c r="M7" s="118"/>
      <c r="N7" s="132">
        <f aca="true" t="shared" si="2" ref="N7:N17">IF(J7&gt;0,L7/J7,"")</f>
        <v>6.782608695652174</v>
      </c>
      <c r="O7" s="118"/>
      <c r="P7" s="140">
        <f>'Totali girone andata'!P7+'Totali girone ritorno'!P7+'Totali seconda fase'!P7</f>
        <v>49</v>
      </c>
      <c r="Q7" s="141">
        <f>'Totali girone andata'!Q7+'Totali girone ritorno'!Q7+'Totali seconda fase'!Q7</f>
        <v>168</v>
      </c>
      <c r="R7" s="123">
        <f aca="true" t="shared" si="3" ref="R7:R17">(IF(Q7=0,0,(P7/Q7)))</f>
        <v>0.2916666666666667</v>
      </c>
      <c r="S7" s="118"/>
      <c r="T7" s="140">
        <f>'Totali girone andata'!T7+'Totali girone ritorno'!T7+'Totali seconda fase'!T7</f>
        <v>22</v>
      </c>
      <c r="U7" s="141">
        <f>'Totali girone andata'!U7+'Totali girone ritorno'!U7+'Totali seconda fase'!U7</f>
        <v>57</v>
      </c>
      <c r="V7" s="123">
        <f aca="true" t="shared" si="4" ref="V7:V17">(IF(U7=0,0,(T7/U7)))</f>
        <v>0.38596491228070173</v>
      </c>
      <c r="W7" s="118"/>
      <c r="X7" s="140">
        <f>'Totali girone andata'!X7+'Totali girone ritorno'!X7+'Totali seconda fase'!X7</f>
        <v>3</v>
      </c>
      <c r="Y7" s="141">
        <f>'Totali girone andata'!Y7+'Totali girone ritorno'!Y7+'Totali seconda fase'!Y7</f>
        <v>24</v>
      </c>
      <c r="Z7" s="123">
        <f aca="true" t="shared" si="5" ref="Z7:Z17">(IF(Y7=0,0,(X7/Y7)))</f>
        <v>0.125</v>
      </c>
    </row>
    <row r="8" spans="1:26" ht="12.75">
      <c r="A8" s="17" t="s">
        <v>14</v>
      </c>
      <c r="B8" s="29"/>
      <c r="C8" s="126">
        <f>'Totali girone andata'!C8+'Totali girone ritorno'!C8+'Totali seconda fase'!C8</f>
        <v>10</v>
      </c>
      <c r="D8" s="126">
        <f>'Totali girone andata'!D8+'Totali girone ritorno'!D8+'Totali seconda fase'!D8</f>
        <v>4</v>
      </c>
      <c r="E8" s="127">
        <f t="shared" si="0"/>
        <v>-6</v>
      </c>
      <c r="F8" s="126">
        <f>'Totali girone andata'!F8+'Totali girone ritorno'!F8+'Totali seconda fase'!F8</f>
        <v>9</v>
      </c>
      <c r="G8" s="126">
        <f>'Totali girone andata'!G8+'Totali girone ritorno'!G8+'Totali seconda fase'!G8</f>
        <v>0</v>
      </c>
      <c r="H8" s="126">
        <f>'Totali girone andata'!H8+'Totali girone ritorno'!H8+'Totali seconda fase'!H8</f>
        <v>2</v>
      </c>
      <c r="I8" s="133">
        <f t="shared" si="1"/>
        <v>0.041666666666666664</v>
      </c>
      <c r="J8" s="126">
        <f>'Totali girone andata'!J8+'Totali girone ritorno'!J8+'Totali seconda fase'!J8</f>
        <v>24</v>
      </c>
      <c r="K8" s="128" t="s">
        <v>8</v>
      </c>
      <c r="L8" s="114">
        <f>'Totali girone andata'!L8+'Totali girone ritorno'!L8+'Totali seconda fase'!L8</f>
        <v>17</v>
      </c>
      <c r="M8" s="118"/>
      <c r="N8" s="132">
        <f t="shared" si="2"/>
        <v>0.7083333333333334</v>
      </c>
      <c r="O8" s="118"/>
      <c r="P8" s="140">
        <f>'Totali girone andata'!P8+'Totali girone ritorno'!P8+'Totali seconda fase'!P8</f>
        <v>5</v>
      </c>
      <c r="Q8" s="141">
        <f>'Totali girone andata'!Q8+'Totali girone ritorno'!Q8+'Totali seconda fase'!Q8</f>
        <v>23</v>
      </c>
      <c r="R8" s="123">
        <f t="shared" si="3"/>
        <v>0.21739130434782608</v>
      </c>
      <c r="S8" s="118"/>
      <c r="T8" s="140">
        <f>'Totali girone andata'!T8+'Totali girone ritorno'!T8+'Totali seconda fase'!T8</f>
        <v>0</v>
      </c>
      <c r="U8" s="141">
        <f>'Totali girone andata'!U8+'Totali girone ritorno'!U8+'Totali seconda fase'!U8</f>
        <v>0</v>
      </c>
      <c r="V8" s="123">
        <f t="shared" si="4"/>
        <v>0</v>
      </c>
      <c r="W8" s="118"/>
      <c r="X8" s="140">
        <f>'Totali girone andata'!X8+'Totali girone ritorno'!X8+'Totali seconda fase'!X8</f>
        <v>1</v>
      </c>
      <c r="Y8" s="141">
        <f>'Totali girone andata'!Y8+'Totali girone ritorno'!Y8+'Totali seconda fase'!Y8</f>
        <v>4</v>
      </c>
      <c r="Z8" s="123">
        <f t="shared" si="5"/>
        <v>0.25</v>
      </c>
    </row>
    <row r="9" spans="1:26" ht="12.75">
      <c r="A9" s="17" t="s">
        <v>15</v>
      </c>
      <c r="B9" s="29"/>
      <c r="C9" s="126">
        <f>'Totali girone andata'!C9+'Totali girone ritorno'!C9+'Totali seconda fase'!C9</f>
        <v>91</v>
      </c>
      <c r="D9" s="126">
        <f>'Totali girone andata'!D9+'Totali girone ritorno'!D9+'Totali seconda fase'!D9</f>
        <v>127</v>
      </c>
      <c r="E9" s="127">
        <f t="shared" si="0"/>
        <v>36</v>
      </c>
      <c r="F9" s="126">
        <f>'Totali girone andata'!F9+'Totali girone ritorno'!F9+'Totali seconda fase'!F9</f>
        <v>282</v>
      </c>
      <c r="G9" s="126">
        <f>'Totali girone andata'!G9+'Totali girone ritorno'!G9+'Totali seconda fase'!G9</f>
        <v>5</v>
      </c>
      <c r="H9" s="126">
        <f>'Totali girone andata'!H9+'Totali girone ritorno'!H9+'Totali seconda fase'!H9</f>
        <v>13</v>
      </c>
      <c r="I9" s="133">
        <f t="shared" si="1"/>
        <v>27.076923076923077</v>
      </c>
      <c r="J9" s="126">
        <f>'Totali girone andata'!J9+'Totali girone ritorno'!J9+'Totali seconda fase'!J9</f>
        <v>26</v>
      </c>
      <c r="K9" s="128" t="s">
        <v>8</v>
      </c>
      <c r="L9" s="114">
        <f>'Totali girone andata'!L9+'Totali girone ritorno'!L9+'Totali seconda fase'!L9</f>
        <v>792</v>
      </c>
      <c r="M9" s="118"/>
      <c r="N9" s="132">
        <f t="shared" si="2"/>
        <v>30.46153846153846</v>
      </c>
      <c r="O9" s="118"/>
      <c r="P9" s="140">
        <f>'Totali girone andata'!P9+'Totali girone ritorno'!P9+'Totali seconda fase'!P9</f>
        <v>247</v>
      </c>
      <c r="Q9" s="141">
        <f>'Totali girone andata'!Q9+'Totali girone ritorno'!Q9+'Totali seconda fase'!Q9</f>
        <v>505</v>
      </c>
      <c r="R9" s="123">
        <f t="shared" si="3"/>
        <v>0.4891089108910891</v>
      </c>
      <c r="S9" s="118"/>
      <c r="T9" s="140">
        <f>'Totali girone andata'!T9+'Totali girone ritorno'!T9+'Totali seconda fase'!T9</f>
        <v>200</v>
      </c>
      <c r="U9" s="141">
        <f>'Totali girone andata'!U9+'Totali girone ritorno'!U9+'Totali seconda fase'!U9</f>
        <v>337</v>
      </c>
      <c r="V9" s="123">
        <f t="shared" si="4"/>
        <v>0.5934718100890207</v>
      </c>
      <c r="W9" s="118"/>
      <c r="X9" s="140">
        <f>'Totali girone andata'!X9+'Totali girone ritorno'!X9+'Totali seconda fase'!X9</f>
        <v>6</v>
      </c>
      <c r="Y9" s="141">
        <f>'Totali girone andata'!Y9+'Totali girone ritorno'!Y9+'Totali seconda fase'!Y9</f>
        <v>35</v>
      </c>
      <c r="Z9" s="123">
        <f t="shared" si="5"/>
        <v>0.17142857142857143</v>
      </c>
    </row>
    <row r="10" spans="1:26" ht="12.75">
      <c r="A10" s="17" t="s">
        <v>52</v>
      </c>
      <c r="B10" s="29"/>
      <c r="C10" s="126">
        <f>'Totali girone andata'!C10+'Totali girone ritorno'!C10+'Totali seconda fase'!C10</f>
        <v>35</v>
      </c>
      <c r="D10" s="126">
        <f>'Totali girone andata'!D10+'Totali girone ritorno'!D10+'Totali seconda fase'!D10</f>
        <v>33</v>
      </c>
      <c r="E10" s="127">
        <f t="shared" si="0"/>
        <v>-2</v>
      </c>
      <c r="F10" s="126">
        <f>'Totali girone andata'!F10+'Totali girone ritorno'!F10+'Totali seconda fase'!F10</f>
        <v>71</v>
      </c>
      <c r="G10" s="126">
        <f>'Totali girone andata'!G10+'Totali girone ritorno'!G10+'Totali seconda fase'!G10</f>
        <v>2</v>
      </c>
      <c r="H10" s="126">
        <f>'Totali girone andata'!H10+'Totali girone ritorno'!H10+'Totali seconda fase'!H10</f>
        <v>1</v>
      </c>
      <c r="I10" s="133">
        <f t="shared" si="1"/>
        <v>2.44</v>
      </c>
      <c r="J10" s="126">
        <f>'Totali girone andata'!J10+'Totali girone ritorno'!J10+'Totali seconda fase'!J10</f>
        <v>25</v>
      </c>
      <c r="K10" s="128" t="s">
        <v>8</v>
      </c>
      <c r="L10" s="114">
        <f>'Totali girone andata'!L10+'Totali girone ritorno'!L10+'Totali seconda fase'!L10</f>
        <v>26</v>
      </c>
      <c r="M10" s="118"/>
      <c r="N10" s="132">
        <f t="shared" si="2"/>
        <v>1.04</v>
      </c>
      <c r="O10" s="118"/>
      <c r="P10" s="140">
        <f>'Totali girone andata'!P10+'Totali girone ritorno'!P10+'Totali seconda fase'!P10</f>
        <v>8</v>
      </c>
      <c r="Q10" s="141">
        <f>'Totali girone andata'!Q10+'Totali girone ritorno'!Q10+'Totali seconda fase'!Q10</f>
        <v>36</v>
      </c>
      <c r="R10" s="123">
        <f t="shared" si="3"/>
        <v>0.2222222222222222</v>
      </c>
      <c r="S10" s="118"/>
      <c r="T10" s="140">
        <f>'Totali girone andata'!T10+'Totali girone ritorno'!T10+'Totali seconda fase'!T10</f>
        <v>8</v>
      </c>
      <c r="U10" s="141">
        <f>'Totali girone andata'!U10+'Totali girone ritorno'!U10+'Totali seconda fase'!U10</f>
        <v>16</v>
      </c>
      <c r="V10" s="123">
        <f t="shared" si="4"/>
        <v>0.5</v>
      </c>
      <c r="W10" s="118"/>
      <c r="X10" s="140">
        <f>'Totali girone andata'!X10+'Totali girone ritorno'!X10+'Totali seconda fase'!X10</f>
        <v>0</v>
      </c>
      <c r="Y10" s="141">
        <f>'Totali girone andata'!Y10+'Totali girone ritorno'!Y10+'Totali seconda fase'!Y10</f>
        <v>1</v>
      </c>
      <c r="Z10" s="123">
        <f t="shared" si="5"/>
        <v>0</v>
      </c>
    </row>
    <row r="11" spans="1:26" s="95" customFormat="1" ht="12.75">
      <c r="A11" s="17" t="s">
        <v>21</v>
      </c>
      <c r="B11" s="29"/>
      <c r="C11" s="126">
        <f>'Totali girone andata'!C11+'Totali girone ritorno'!C11+'Totali seconda fase'!C11</f>
        <v>18</v>
      </c>
      <c r="D11" s="126">
        <f>'Totali girone andata'!D11+'Totali girone ritorno'!D11+'Totali seconda fase'!D11</f>
        <v>46</v>
      </c>
      <c r="E11" s="127">
        <f t="shared" si="0"/>
        <v>28</v>
      </c>
      <c r="F11" s="126">
        <f>'Totali girone andata'!F11+'Totali girone ritorno'!F11+'Totali seconda fase'!F11</f>
        <v>51</v>
      </c>
      <c r="G11" s="126">
        <f>'Totali girone andata'!G11+'Totali girone ritorno'!G11+'Totali seconda fase'!G11</f>
        <v>6</v>
      </c>
      <c r="H11" s="126">
        <f>'Totali girone andata'!H11+'Totali girone ritorno'!H11+'Totali seconda fase'!H11</f>
        <v>5</v>
      </c>
      <c r="I11" s="133">
        <f t="shared" si="1"/>
        <v>14.88888888888889</v>
      </c>
      <c r="J11" s="126">
        <f>'Totali girone andata'!J11+'Totali girone ritorno'!J11+'Totali seconda fase'!J11</f>
        <v>9</v>
      </c>
      <c r="K11" s="128" t="s">
        <v>8</v>
      </c>
      <c r="L11" s="114">
        <f>'Totali girone andata'!L11+'Totali girone ritorno'!L11+'Totali seconda fase'!L11</f>
        <v>115</v>
      </c>
      <c r="M11" s="118"/>
      <c r="N11" s="132">
        <f t="shared" si="2"/>
        <v>12.777777777777779</v>
      </c>
      <c r="O11" s="118"/>
      <c r="P11" s="140">
        <f>'Totali girone andata'!P11+'Totali girone ritorno'!P11+'Totali seconda fase'!P11</f>
        <v>50</v>
      </c>
      <c r="Q11" s="141">
        <f>'Totali girone andata'!Q11+'Totali girone ritorno'!Q11+'Totali seconda fase'!Q11</f>
        <v>112</v>
      </c>
      <c r="R11" s="123">
        <f t="shared" si="3"/>
        <v>0.44642857142857145</v>
      </c>
      <c r="S11" s="118"/>
      <c r="T11" s="140">
        <f>'Totali girone andata'!T11+'Totali girone ritorno'!T11+'Totali seconda fase'!T11</f>
        <v>12</v>
      </c>
      <c r="U11" s="141">
        <f>'Totali girone andata'!U11+'Totali girone ritorno'!U11+'Totali seconda fase'!U11</f>
        <v>19</v>
      </c>
      <c r="V11" s="123">
        <f t="shared" si="4"/>
        <v>0.631578947368421</v>
      </c>
      <c r="W11" s="118"/>
      <c r="X11" s="140">
        <f>'Totali girone andata'!X11+'Totali girone ritorno'!X11+'Totali seconda fase'!X11</f>
        <v>1</v>
      </c>
      <c r="Y11" s="141">
        <f>'Totali girone andata'!Y11+'Totali girone ritorno'!Y11+'Totali seconda fase'!Y11</f>
        <v>3</v>
      </c>
      <c r="Z11" s="123">
        <f t="shared" si="5"/>
        <v>0.3333333333333333</v>
      </c>
    </row>
    <row r="12" spans="1:26" ht="12.75">
      <c r="A12" s="17" t="s">
        <v>27</v>
      </c>
      <c r="B12" s="29"/>
      <c r="C12" s="126">
        <f>'Totali girone andata'!C12+'Totali girone ritorno'!C12+'Totali seconda fase'!C12</f>
        <v>20</v>
      </c>
      <c r="D12" s="126">
        <f>'Totali girone andata'!D12+'Totali girone ritorno'!D12+'Totali seconda fase'!D12</f>
        <v>15</v>
      </c>
      <c r="E12" s="127">
        <f t="shared" si="0"/>
        <v>-5</v>
      </c>
      <c r="F12" s="126">
        <f>'Totali girone andata'!F12+'Totali girone ritorno'!F12+'Totali seconda fase'!F12</f>
        <v>22</v>
      </c>
      <c r="G12" s="126">
        <f>'Totali girone andata'!G12+'Totali girone ritorno'!G12+'Totali seconda fase'!G12</f>
        <v>5</v>
      </c>
      <c r="H12" s="126">
        <f>'Totali girone andata'!H12+'Totali girone ritorno'!H12+'Totali seconda fase'!H12</f>
        <v>0</v>
      </c>
      <c r="I12" s="133">
        <f t="shared" si="1"/>
        <v>-0.04</v>
      </c>
      <c r="J12" s="126">
        <f>'Totali girone andata'!J12+'Totali girone ritorno'!J12+'Totali seconda fase'!J12</f>
        <v>25</v>
      </c>
      <c r="K12" s="128" t="s">
        <v>8</v>
      </c>
      <c r="L12" s="114">
        <f>'Totali girone andata'!L12+'Totali girone ritorno'!L12+'Totali seconda fase'!L12</f>
        <v>10</v>
      </c>
      <c r="M12" s="118"/>
      <c r="N12" s="132">
        <f t="shared" si="2"/>
        <v>0.4</v>
      </c>
      <c r="O12" s="118"/>
      <c r="P12" s="140">
        <f>'Totali girone andata'!P12+'Totali girone ritorno'!P12+'Totali seconda fase'!P12</f>
        <v>2</v>
      </c>
      <c r="Q12" s="141">
        <f>'Totali girone andata'!Q12+'Totali girone ritorno'!Q12+'Totali seconda fase'!Q12</f>
        <v>27</v>
      </c>
      <c r="R12" s="123">
        <f t="shared" si="3"/>
        <v>0.07407407407407407</v>
      </c>
      <c r="S12" s="118"/>
      <c r="T12" s="140">
        <f>'Totali girone andata'!T12+'Totali girone ritorno'!T12+'Totali seconda fase'!T12</f>
        <v>3</v>
      </c>
      <c r="U12" s="141">
        <f>'Totali girone andata'!U12+'Totali girone ritorno'!U12+'Totali seconda fase'!U12</f>
        <v>8</v>
      </c>
      <c r="V12" s="123">
        <f t="shared" si="4"/>
        <v>0.375</v>
      </c>
      <c r="W12" s="118"/>
      <c r="X12" s="140">
        <f>'Totali girone andata'!X12+'Totali girone ritorno'!X12+'Totali seconda fase'!X12</f>
        <v>0</v>
      </c>
      <c r="Y12" s="141">
        <f>'Totali girone andata'!Y12+'Totali girone ritorno'!Y12+'Totali seconda fase'!Y12</f>
        <v>3</v>
      </c>
      <c r="Z12" s="123">
        <f t="shared" si="5"/>
        <v>0</v>
      </c>
    </row>
    <row r="13" spans="1:26" s="95" customFormat="1" ht="12.75">
      <c r="A13" s="17" t="s">
        <v>16</v>
      </c>
      <c r="B13" s="29"/>
      <c r="C13" s="126">
        <f>'Totali girone andata'!C13+'Totali girone ritorno'!C13+'Totali seconda fase'!C13</f>
        <v>24</v>
      </c>
      <c r="D13" s="126">
        <f>'Totali girone andata'!D13+'Totali girone ritorno'!D13+'Totali seconda fase'!D13</f>
        <v>26</v>
      </c>
      <c r="E13" s="127">
        <f t="shared" si="0"/>
        <v>2</v>
      </c>
      <c r="F13" s="126">
        <f>'Totali girone andata'!F13+'Totali girone ritorno'!F13+'Totali seconda fase'!F13</f>
        <v>21</v>
      </c>
      <c r="G13" s="126">
        <f>'Totali girone andata'!G13+'Totali girone ritorno'!G13+'Totali seconda fase'!G13</f>
        <v>5</v>
      </c>
      <c r="H13" s="126">
        <f>'Totali girone andata'!H13+'Totali girone ritorno'!H13+'Totali seconda fase'!H13</f>
        <v>0</v>
      </c>
      <c r="I13" s="133">
        <f t="shared" si="1"/>
        <v>-0.43478260869565216</v>
      </c>
      <c r="J13" s="126">
        <f>'Totali girone andata'!J13+'Totali girone ritorno'!J13+'Totali seconda fase'!J13</f>
        <v>23</v>
      </c>
      <c r="K13" s="128" t="s">
        <v>8</v>
      </c>
      <c r="L13" s="114">
        <f>'Totali girone andata'!L13+'Totali girone ritorno'!L13+'Totali seconda fase'!L13</f>
        <v>6</v>
      </c>
      <c r="M13" s="118"/>
      <c r="N13" s="132">
        <f t="shared" si="2"/>
        <v>0.2608695652173913</v>
      </c>
      <c r="O13" s="118"/>
      <c r="P13" s="140">
        <f>'Totali girone andata'!P13+'Totali girone ritorno'!P13+'Totali seconda fase'!P13</f>
        <v>3</v>
      </c>
      <c r="Q13" s="141">
        <f>'Totali girone andata'!Q13+'Totali girone ritorno'!Q13+'Totali seconda fase'!Q13</f>
        <v>40</v>
      </c>
      <c r="R13" s="123">
        <f t="shared" si="3"/>
        <v>0.075</v>
      </c>
      <c r="S13" s="118"/>
      <c r="T13" s="140">
        <f>'Totali girone andata'!T13+'Totali girone ritorno'!T13+'Totali seconda fase'!T13</f>
        <v>0</v>
      </c>
      <c r="U13" s="141">
        <f>'Totali girone andata'!U13+'Totali girone ritorno'!U13+'Totali seconda fase'!U13</f>
        <v>4</v>
      </c>
      <c r="V13" s="123">
        <f t="shared" si="4"/>
        <v>0</v>
      </c>
      <c r="W13" s="118"/>
      <c r="X13" s="140">
        <f>'Totali girone andata'!X13+'Totali girone ritorno'!X13+'Totali seconda fase'!X13</f>
        <v>0</v>
      </c>
      <c r="Y13" s="141">
        <f>'Totali girone andata'!Y13+'Totali girone ritorno'!Y13+'Totali seconda fase'!Y13</f>
        <v>3</v>
      </c>
      <c r="Z13" s="123">
        <f t="shared" si="5"/>
        <v>0</v>
      </c>
    </row>
    <row r="14" spans="1:26" s="95" customFormat="1" ht="12.75">
      <c r="A14" s="17" t="s">
        <v>17</v>
      </c>
      <c r="B14" s="29"/>
      <c r="C14" s="126">
        <f>'Totali girone andata'!C14+'Totali girone ritorno'!C14+'Totali seconda fase'!C14</f>
        <v>13</v>
      </c>
      <c r="D14" s="126">
        <f>'Totali girone andata'!D14+'Totali girone ritorno'!D14+'Totali seconda fase'!D14</f>
        <v>5</v>
      </c>
      <c r="E14" s="127">
        <f t="shared" si="0"/>
        <v>-8</v>
      </c>
      <c r="F14" s="126">
        <f>'Totali girone andata'!F14+'Totali girone ritorno'!F14+'Totali seconda fase'!F14</f>
        <v>9</v>
      </c>
      <c r="G14" s="126">
        <f>'Totali girone andata'!G14+'Totali girone ritorno'!G14+'Totali seconda fase'!G14</f>
        <v>0</v>
      </c>
      <c r="H14" s="126">
        <f>'Totali girone andata'!H14+'Totali girone ritorno'!H14+'Totali seconda fase'!H14</f>
        <v>0</v>
      </c>
      <c r="I14" s="133">
        <f t="shared" si="1"/>
        <v>-0.46153846153846156</v>
      </c>
      <c r="J14" s="126">
        <f>'Totali girone andata'!J14+'Totali girone ritorno'!J14+'Totali seconda fase'!J14</f>
        <v>26</v>
      </c>
      <c r="K14" s="128" t="s">
        <v>8</v>
      </c>
      <c r="L14" s="114">
        <f>'Totali girone andata'!L14+'Totali girone ritorno'!L14+'Totali seconda fase'!L14</f>
        <v>18</v>
      </c>
      <c r="M14" s="118"/>
      <c r="N14" s="132">
        <f t="shared" si="2"/>
        <v>0.6923076923076923</v>
      </c>
      <c r="O14" s="118"/>
      <c r="P14" s="140">
        <f>'Totali girone andata'!P14+'Totali girone ritorno'!P14+'Totali seconda fase'!P14</f>
        <v>4</v>
      </c>
      <c r="Q14" s="141">
        <f>'Totali girone andata'!Q14+'Totali girone ritorno'!Q14+'Totali seconda fase'!Q14</f>
        <v>31</v>
      </c>
      <c r="R14" s="123">
        <f t="shared" si="3"/>
        <v>0.12903225806451613</v>
      </c>
      <c r="S14" s="118"/>
      <c r="T14" s="140">
        <f>'Totali girone andata'!T14+'Totali girone ritorno'!T14+'Totali seconda fase'!T14</f>
        <v>2</v>
      </c>
      <c r="U14" s="141">
        <f>'Totali girone andata'!U14+'Totali girone ritorno'!U14+'Totali seconda fase'!U14</f>
        <v>6</v>
      </c>
      <c r="V14" s="123">
        <f t="shared" si="4"/>
        <v>0.3333333333333333</v>
      </c>
      <c r="W14" s="118"/>
      <c r="X14" s="140">
        <f>'Totali girone andata'!X14+'Totali girone ritorno'!X14+'Totali seconda fase'!X14</f>
        <v>0</v>
      </c>
      <c r="Y14" s="141">
        <f>'Totali girone andata'!Y14+'Totali girone ritorno'!Y14+'Totali seconda fase'!Y14</f>
        <v>0</v>
      </c>
      <c r="Z14" s="123">
        <f t="shared" si="5"/>
        <v>0</v>
      </c>
    </row>
    <row r="15" spans="1:26" s="95" customFormat="1" ht="12.75">
      <c r="A15" s="17" t="s">
        <v>18</v>
      </c>
      <c r="B15" s="29"/>
      <c r="C15" s="126">
        <f>'Totali girone andata'!C15+'Totali girone ritorno'!C15+'Totali seconda fase'!C15</f>
        <v>68</v>
      </c>
      <c r="D15" s="126">
        <f>'Totali girone andata'!D15+'Totali girone ritorno'!D15+'Totali seconda fase'!D15</f>
        <v>72</v>
      </c>
      <c r="E15" s="127">
        <f t="shared" si="0"/>
        <v>4</v>
      </c>
      <c r="F15" s="126">
        <f>'Totali girone andata'!F15+'Totali girone ritorno'!F15+'Totali seconda fase'!F15</f>
        <v>85</v>
      </c>
      <c r="G15" s="126">
        <f>'Totali girone andata'!G15+'Totali girone ritorno'!G15+'Totali seconda fase'!G15</f>
        <v>7</v>
      </c>
      <c r="H15" s="126">
        <f>'Totali girone andata'!H15+'Totali girone ritorno'!H15+'Totali seconda fase'!H15</f>
        <v>3</v>
      </c>
      <c r="I15" s="133">
        <f t="shared" si="1"/>
        <v>3.4</v>
      </c>
      <c r="J15" s="126">
        <f>'Totali girone andata'!J15+'Totali girone ritorno'!J15+'Totali seconda fase'!J15</f>
        <v>25</v>
      </c>
      <c r="K15" s="128" t="s">
        <v>8</v>
      </c>
      <c r="L15" s="114">
        <f>'Totali girone andata'!L15+'Totali girone ritorno'!L15+'Totali seconda fase'!L15</f>
        <v>245</v>
      </c>
      <c r="M15" s="118"/>
      <c r="N15" s="132">
        <f t="shared" si="2"/>
        <v>9.8</v>
      </c>
      <c r="O15" s="118"/>
      <c r="P15" s="140">
        <f>'Totali girone andata'!P15+'Totali girone ritorno'!P15+'Totali seconda fase'!P15</f>
        <v>79</v>
      </c>
      <c r="Q15" s="141">
        <f>'Totali girone andata'!Q15+'Totali girone ritorno'!Q15+'Totali seconda fase'!Q15</f>
        <v>259</v>
      </c>
      <c r="R15" s="123">
        <f t="shared" si="3"/>
        <v>0.305019305019305</v>
      </c>
      <c r="S15" s="118"/>
      <c r="T15" s="140">
        <f>'Totali girone andata'!T15+'Totali girone ritorno'!T15+'Totali seconda fase'!T15</f>
        <v>45</v>
      </c>
      <c r="U15" s="141">
        <f>'Totali girone andata'!U15+'Totali girone ritorno'!U15+'Totali seconda fase'!U15</f>
        <v>82</v>
      </c>
      <c r="V15" s="123">
        <f t="shared" si="4"/>
        <v>0.5487804878048781</v>
      </c>
      <c r="W15" s="118"/>
      <c r="X15" s="140">
        <f>'Totali girone andata'!X15+'Totali girone ritorno'!X15+'Totali seconda fase'!X15</f>
        <v>8</v>
      </c>
      <c r="Y15" s="141">
        <f>'Totali girone andata'!Y15+'Totali girone ritorno'!Y15+'Totali seconda fase'!Y15</f>
        <v>50</v>
      </c>
      <c r="Z15" s="123">
        <f t="shared" si="5"/>
        <v>0.16</v>
      </c>
    </row>
    <row r="16" spans="1:26" s="95" customFormat="1" ht="12.75">
      <c r="A16" s="17" t="s">
        <v>53</v>
      </c>
      <c r="B16" s="29"/>
      <c r="C16" s="126">
        <f>'Totali girone andata'!C16+'Totali girone ritorno'!C16+'Totali seconda fase'!C16</f>
        <v>25</v>
      </c>
      <c r="D16" s="126">
        <f>'Totali girone andata'!D16+'Totali girone ritorno'!D16+'Totali seconda fase'!D16</f>
        <v>21</v>
      </c>
      <c r="E16" s="127">
        <f t="shared" si="0"/>
        <v>-4</v>
      </c>
      <c r="F16" s="126">
        <f>'Totali girone andata'!F16+'Totali girone ritorno'!F16+'Totali seconda fase'!F16</f>
        <v>33</v>
      </c>
      <c r="G16" s="126">
        <f>'Totali girone andata'!G16+'Totali girone ritorno'!G16+'Totali seconda fase'!G16</f>
        <v>7</v>
      </c>
      <c r="H16" s="126">
        <f>'Totali girone andata'!H16+'Totali girone ritorno'!H16+'Totali seconda fase'!H16</f>
        <v>2</v>
      </c>
      <c r="I16" s="133">
        <f t="shared" si="1"/>
        <v>1.0416666666666667</v>
      </c>
      <c r="J16" s="126">
        <f>'Totali girone andata'!J16+'Totali girone ritorno'!J16+'Totali seconda fase'!J16</f>
        <v>24</v>
      </c>
      <c r="K16" s="128" t="s">
        <v>8</v>
      </c>
      <c r="L16" s="114">
        <f>'Totali girone andata'!L16+'Totali girone ritorno'!L16+'Totali seconda fase'!L16</f>
        <v>52</v>
      </c>
      <c r="M16" s="118"/>
      <c r="N16" s="132">
        <f t="shared" si="2"/>
        <v>2.1666666666666665</v>
      </c>
      <c r="O16" s="118"/>
      <c r="P16" s="140">
        <f>'Totali girone andata'!P16+'Totali girone ritorno'!P16+'Totali seconda fase'!P16</f>
        <v>15</v>
      </c>
      <c r="Q16" s="141">
        <f>'Totali girone andata'!Q16+'Totali girone ritorno'!Q16+'Totali seconda fase'!Q16</f>
        <v>56</v>
      </c>
      <c r="R16" s="123">
        <f t="shared" si="3"/>
        <v>0.26785714285714285</v>
      </c>
      <c r="S16" s="118"/>
      <c r="T16" s="140">
        <f>'Totali girone andata'!T16+'Totali girone ritorno'!T16+'Totali seconda fase'!T16</f>
        <v>12</v>
      </c>
      <c r="U16" s="141">
        <f>'Totali girone andata'!U16+'Totali girone ritorno'!U16+'Totali seconda fase'!U16</f>
        <v>34</v>
      </c>
      <c r="V16" s="123">
        <f t="shared" si="4"/>
        <v>0.35294117647058826</v>
      </c>
      <c r="W16" s="118"/>
      <c r="X16" s="140">
        <f>'Totali girone andata'!X16+'Totali girone ritorno'!X16+'Totali seconda fase'!X16</f>
        <v>0</v>
      </c>
      <c r="Y16" s="141">
        <f>'Totali girone andata'!Y16+'Totali girone ritorno'!Y16+'Totali seconda fase'!Y16</f>
        <v>2</v>
      </c>
      <c r="Z16" s="123">
        <f t="shared" si="5"/>
        <v>0</v>
      </c>
    </row>
    <row r="17" spans="1:26" s="95" customFormat="1" ht="12.75">
      <c r="A17" s="17" t="s">
        <v>19</v>
      </c>
      <c r="B17" s="29"/>
      <c r="C17" s="126">
        <f>'Totali girone andata'!C17+'Totali girone ritorno'!C17+'Totali seconda fase'!C17</f>
        <v>29</v>
      </c>
      <c r="D17" s="126">
        <f>'Totali girone andata'!D17+'Totali girone ritorno'!D17+'Totali seconda fase'!D17</f>
        <v>25</v>
      </c>
      <c r="E17" s="127">
        <f t="shared" si="0"/>
        <v>-4</v>
      </c>
      <c r="F17" s="126">
        <f>'Totali girone andata'!F17+'Totali girone ritorno'!F17+'Totali seconda fase'!F17</f>
        <v>43</v>
      </c>
      <c r="G17" s="126">
        <f>'Totali girone andata'!G17+'Totali girone ritorno'!G17+'Totali seconda fase'!G17</f>
        <v>2</v>
      </c>
      <c r="H17" s="126">
        <f>'Totali girone andata'!H17+'Totali girone ritorno'!H17+'Totali seconda fase'!H17</f>
        <v>7</v>
      </c>
      <c r="I17" s="133">
        <f t="shared" si="1"/>
        <v>1.4166666666666667</v>
      </c>
      <c r="J17" s="126">
        <f>'Totali girone andata'!J17+'Totali girone ritorno'!J17+'Totali seconda fase'!J17</f>
        <v>24</v>
      </c>
      <c r="K17" s="128" t="s">
        <v>8</v>
      </c>
      <c r="L17" s="114">
        <f>'Totali girone andata'!L17+'Totali girone ritorno'!L17+'Totali seconda fase'!L17</f>
        <v>73</v>
      </c>
      <c r="M17" s="118"/>
      <c r="N17" s="132">
        <f t="shared" si="2"/>
        <v>3.0416666666666665</v>
      </c>
      <c r="O17" s="118"/>
      <c r="P17" s="140">
        <f>'Totali girone andata'!P17+'Totali girone ritorno'!P17+'Totali seconda fase'!P17</f>
        <v>31</v>
      </c>
      <c r="Q17" s="141">
        <f>'Totali girone andata'!Q17+'Totali girone ritorno'!Q17+'Totali seconda fase'!Q17</f>
        <v>106</v>
      </c>
      <c r="R17" s="123">
        <f t="shared" si="3"/>
        <v>0.29245283018867924</v>
      </c>
      <c r="S17" s="118"/>
      <c r="T17" s="140">
        <f>'Totali girone andata'!T17+'Totali girone ritorno'!T17+'Totali seconda fase'!T17</f>
        <v>3</v>
      </c>
      <c r="U17" s="141">
        <f>'Totali girone andata'!U17+'Totali girone ritorno'!U17+'Totali seconda fase'!U17</f>
        <v>13</v>
      </c>
      <c r="V17" s="123">
        <f t="shared" si="4"/>
        <v>0.23076923076923078</v>
      </c>
      <c r="W17" s="118"/>
      <c r="X17" s="140">
        <f>'Totali girone andata'!X17+'Totali girone ritorno'!X17+'Totali seconda fase'!X17</f>
        <v>0</v>
      </c>
      <c r="Y17" s="141">
        <f>'Totali girone andata'!Y17+'Totali girone ritorno'!Y17+'Totali seconda fase'!Y17</f>
        <v>2</v>
      </c>
      <c r="Z17" s="123">
        <f t="shared" si="5"/>
        <v>0</v>
      </c>
    </row>
    <row r="18" spans="1:26" s="95" customFormat="1" ht="13.5" thickBot="1">
      <c r="A18" s="53" t="s">
        <v>20</v>
      </c>
      <c r="B18" s="29"/>
      <c r="C18" s="126">
        <f>'Totali girone andata'!C18+'Totali girone ritorno'!C18+'Totali seconda fase'!C18</f>
        <v>0</v>
      </c>
      <c r="D18" s="126">
        <f>'Totali girone andata'!D18+'Totali girone ritorno'!D18+'Totali seconda fase'!D18</f>
        <v>0</v>
      </c>
      <c r="E18" s="127">
        <f>D18-C18</f>
        <v>0</v>
      </c>
      <c r="F18" s="126">
        <f>'Totali girone andata'!F18+'Totali girone ritorno'!F18+'Totali seconda fase'!F18</f>
        <v>0</v>
      </c>
      <c r="G18" s="126">
        <f>'Totali girone andata'!G18+'Totali girone ritorno'!G18+'Totali seconda fase'!G18</f>
        <v>0</v>
      </c>
      <c r="H18" s="126">
        <f>'Totali girone andata'!H18+'Totali girone ritorno'!H18+'Totali seconda fase'!H18</f>
        <v>0</v>
      </c>
      <c r="I18" s="133">
        <f>IF(J18&gt;0,((D18+F18+G18+H18+L18)-(Q18-P18)-(U18-T18)-(Y18-X18)-C18)/J18,"")</f>
        <v>0</v>
      </c>
      <c r="J18" s="126">
        <f>'Totali girone andata'!J18+'Totali girone ritorno'!J18+'Totali seconda fase'!J18</f>
        <v>3</v>
      </c>
      <c r="K18" s="128" t="s">
        <v>8</v>
      </c>
      <c r="L18" s="114">
        <f>'Totali girone andata'!L18+'Totali girone ritorno'!L18+'Totali seconda fase'!L18</f>
        <v>0</v>
      </c>
      <c r="M18" s="118"/>
      <c r="N18" s="132">
        <f>IF(J18&gt;0,L18/J18,"")</f>
        <v>0</v>
      </c>
      <c r="O18" s="118"/>
      <c r="P18" s="140">
        <f>'Totali girone andata'!P18+'Totali girone ritorno'!P18+'Totali seconda fase'!P18</f>
        <v>0</v>
      </c>
      <c r="Q18" s="141">
        <f>'Totali girone andata'!Q18+'Totali girone ritorno'!Q18+'Totali seconda fase'!Q18</f>
        <v>0</v>
      </c>
      <c r="R18" s="123">
        <f>(IF(Q18=0,0,(P18/Q18)))</f>
        <v>0</v>
      </c>
      <c r="S18" s="118"/>
      <c r="T18" s="140">
        <f>'Totali girone andata'!T18+'Totali girone ritorno'!T18+'Totali seconda fase'!T18</f>
        <v>0</v>
      </c>
      <c r="U18" s="141">
        <f>'Totali girone andata'!U18+'Totali girone ritorno'!U18+'Totali seconda fase'!U18</f>
        <v>0</v>
      </c>
      <c r="V18" s="123">
        <f>(IF(U18=0,0,(T18/U18)))</f>
        <v>0</v>
      </c>
      <c r="W18" s="118"/>
      <c r="X18" s="140">
        <f>'Totali girone andata'!X18+'Totali girone ritorno'!X18+'Totali seconda fase'!X18</f>
        <v>0</v>
      </c>
      <c r="Y18" s="141">
        <f>'Totali girone andata'!Y18+'Totali girone ritorno'!Y18+'Totali seconda fase'!Y18</f>
        <v>0</v>
      </c>
      <c r="Z18" s="123">
        <f>(IF(Y18=0,0,(X18/Y18)))</f>
        <v>0</v>
      </c>
    </row>
    <row r="19" spans="1:26" s="36" customFormat="1" ht="21.75" customHeight="1">
      <c r="A19" s="33" t="s">
        <v>7</v>
      </c>
      <c r="B19" s="34"/>
      <c r="C19" s="34">
        <f>SUM(C6:C18)</f>
        <v>409</v>
      </c>
      <c r="D19" s="34">
        <f>SUM(D6:D18)</f>
        <v>462</v>
      </c>
      <c r="E19" s="34">
        <f>D19-C19</f>
        <v>53</v>
      </c>
      <c r="F19" s="34">
        <f>SUM(F6:F18)</f>
        <v>727</v>
      </c>
      <c r="G19" s="34">
        <f>SUM(G6:G18)</f>
        <v>48</v>
      </c>
      <c r="H19" s="34">
        <f>SUM(H6:H18)</f>
        <v>38</v>
      </c>
      <c r="I19" s="134">
        <f>SUM(I6:I18)</f>
        <v>52.50166480862133</v>
      </c>
      <c r="J19" s="35"/>
      <c r="K19" s="35"/>
      <c r="L19" s="75">
        <f>SUM(L6:L18)</f>
        <v>1536</v>
      </c>
      <c r="M19" s="35"/>
      <c r="N19" s="138">
        <f>L19/J9</f>
        <v>59.07692307692308</v>
      </c>
      <c r="P19" s="74">
        <f>SUM(P6:P18)</f>
        <v>502</v>
      </c>
      <c r="Q19" s="74">
        <f>SUM(Q6:Q18)</f>
        <v>1426</v>
      </c>
      <c r="R19" s="89">
        <f>(IF(Q19=0,0,(P19/Q19)))</f>
        <v>0.3520336605890603</v>
      </c>
      <c r="T19" s="74">
        <f>SUM(T6:T18)</f>
        <v>311</v>
      </c>
      <c r="U19" s="74">
        <f>SUM(U6:U18)</f>
        <v>585</v>
      </c>
      <c r="V19" s="89">
        <f>(IF(U19=0,0,(T19/U19)))</f>
        <v>0.5316239316239316</v>
      </c>
      <c r="X19" s="74">
        <f>SUM(X6:X18)</f>
        <v>19</v>
      </c>
      <c r="Y19" s="74">
        <f>SUM(Y6:Y18)</f>
        <v>133</v>
      </c>
      <c r="Z19" s="89">
        <f>(IF(Y19=0,0,(X19/Y19)))</f>
        <v>0.14285714285714285</v>
      </c>
    </row>
    <row r="20" spans="1:14" ht="12.75">
      <c r="A20" s="14"/>
      <c r="B20" s="15"/>
      <c r="C20" s="76"/>
      <c r="D20" s="76"/>
      <c r="E20" s="94"/>
      <c r="F20" s="94"/>
      <c r="G20" s="76"/>
      <c r="H20" s="76"/>
      <c r="I20" s="113"/>
      <c r="J20" s="77"/>
      <c r="K20" s="77"/>
      <c r="L20" s="77"/>
      <c r="M20" s="77"/>
      <c r="N20" s="77"/>
    </row>
    <row r="21" spans="1:14" ht="12.75">
      <c r="A21" s="14"/>
      <c r="B21" s="15"/>
      <c r="C21" s="76"/>
      <c r="D21" s="76"/>
      <c r="E21" s="94"/>
      <c r="F21" s="94"/>
      <c r="G21" s="76"/>
      <c r="H21" s="76"/>
      <c r="I21" s="145" t="s">
        <v>50</v>
      </c>
      <c r="J21" s="146"/>
      <c r="K21" s="146"/>
      <c r="L21" s="146"/>
      <c r="M21" s="146"/>
      <c r="N21" s="147"/>
    </row>
    <row r="22" ht="12.75">
      <c r="F22" s="36"/>
    </row>
    <row r="23" ht="12.75">
      <c r="B23" s="39" t="s">
        <v>26</v>
      </c>
    </row>
    <row r="24" ht="12.75">
      <c r="B24" s="2" t="s">
        <v>12</v>
      </c>
    </row>
    <row r="25" ht="12.75">
      <c r="B25" s="104" t="s">
        <v>51</v>
      </c>
    </row>
  </sheetData>
  <sheetProtection/>
  <mergeCells count="2">
    <mergeCell ref="C2:I2"/>
    <mergeCell ref="I21:N21"/>
  </mergeCells>
  <printOptions/>
  <pageMargins left="0.3937007874015748" right="0.3937007874015748" top="0.7874015748031497" bottom="0.4724409448818898" header="0.35433070866141736" footer="0.2362204724409449"/>
  <pageSetup horizontalDpi="600" verticalDpi="600" orientation="landscape" paperSize="9" r:id="rId1"/>
  <headerFooter alignWithMargins="0">
    <oddHeader>&amp;L&amp;"Lucida Sans,Corsivo"&amp;14POGGIBONSI BASKET - under 14 Elite&amp;R&amp;"Lucida Sans,Corsivo"&amp;12Campionato 2013-2014</oddHeader>
    <oddFooter>&amp;L&amp;F - &amp;D &amp;T&amp;R&amp;A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selection activeCell="A2" sqref="A2:D2"/>
    </sheetView>
  </sheetViews>
  <sheetFormatPr defaultColWidth="8.8515625" defaultRowHeight="12.75"/>
  <cols>
    <col min="1" max="1" width="22.8515625" style="6" customWidth="1"/>
    <col min="2" max="2" width="4.7109375" style="6" customWidth="1"/>
    <col min="3" max="3" width="2.7109375" style="6" customWidth="1"/>
    <col min="4" max="5" width="4.7109375" style="6" customWidth="1"/>
    <col min="6" max="6" width="4.7109375" style="2" customWidth="1"/>
    <col min="7" max="7" width="4.7109375" style="6" hidden="1" customWidth="1"/>
    <col min="8" max="8" width="2.7109375" style="6" customWidth="1"/>
    <col min="9" max="10" width="4.7109375" style="6" customWidth="1"/>
    <col min="11" max="11" width="4.7109375" style="2" customWidth="1"/>
    <col min="12" max="12" width="4.7109375" style="6" hidden="1" customWidth="1"/>
    <col min="13" max="13" width="2.7109375" style="7" customWidth="1"/>
    <col min="14" max="14" width="4.7109375" style="7" customWidth="1"/>
    <col min="15" max="15" width="4.7109375" style="6" customWidth="1"/>
    <col min="16" max="16" width="4.7109375" style="2" customWidth="1"/>
    <col min="17" max="17" width="4.7109375" style="6" hidden="1" customWidth="1"/>
    <col min="18" max="18" width="2.7109375" style="7" customWidth="1"/>
    <col min="19" max="24" width="4.7109375" style="6" customWidth="1"/>
    <col min="25" max="25" width="2.7109375" style="7" customWidth="1"/>
    <col min="26" max="26" width="7.8515625" style="2" customWidth="1"/>
    <col min="27" max="27" width="4.28125" style="6" hidden="1" customWidth="1"/>
    <col min="28" max="16384" width="8.8515625" style="6" customWidth="1"/>
  </cols>
  <sheetData>
    <row r="1" spans="1:28" ht="14.25" customHeight="1" thickBot="1">
      <c r="A1" s="62" t="s">
        <v>6</v>
      </c>
      <c r="B1" s="143">
        <v>41587</v>
      </c>
      <c r="C1" s="143"/>
      <c r="D1" s="143"/>
      <c r="E1" s="143"/>
      <c r="F1" s="63"/>
      <c r="G1" s="64"/>
      <c r="H1" s="64"/>
      <c r="I1" s="65"/>
      <c r="J1" s="65"/>
      <c r="K1" s="66"/>
      <c r="L1" s="65"/>
      <c r="M1" s="65"/>
      <c r="N1" s="65"/>
      <c r="O1" s="65"/>
      <c r="P1" s="66"/>
      <c r="Q1" s="65"/>
      <c r="R1" s="65"/>
      <c r="S1" s="65"/>
      <c r="T1" s="65"/>
      <c r="U1" s="65"/>
      <c r="V1" s="65"/>
      <c r="W1" s="65"/>
      <c r="X1" s="65"/>
      <c r="Y1" s="65"/>
      <c r="Z1" s="60"/>
      <c r="AA1" s="7"/>
      <c r="AB1" s="7"/>
    </row>
    <row r="2" spans="1:27" s="13" customFormat="1" ht="26.25" customHeight="1">
      <c r="A2" s="46" t="s">
        <v>55</v>
      </c>
      <c r="B2" s="46"/>
      <c r="C2" s="46"/>
      <c r="D2" s="46" t="s">
        <v>60</v>
      </c>
      <c r="E2" s="46"/>
      <c r="F2" s="47"/>
      <c r="G2" s="48"/>
      <c r="H2" s="48"/>
      <c r="I2" s="48"/>
      <c r="J2" s="48"/>
      <c r="K2" s="49"/>
      <c r="L2" s="50"/>
      <c r="M2" s="50"/>
      <c r="N2" s="51" t="s">
        <v>72</v>
      </c>
      <c r="O2" s="48"/>
      <c r="P2" s="49"/>
      <c r="Q2" s="50"/>
      <c r="R2" s="51"/>
      <c r="S2" s="50"/>
      <c r="T2" s="50"/>
      <c r="U2" s="50"/>
      <c r="V2" s="52" t="s">
        <v>10</v>
      </c>
      <c r="W2" s="52"/>
      <c r="X2" s="52"/>
      <c r="Y2" s="52"/>
      <c r="Z2" s="131">
        <v>5</v>
      </c>
      <c r="AA2" s="12"/>
    </row>
    <row r="3" spans="1:27" s="13" customFormat="1" ht="19.5" customHeight="1" thickBot="1">
      <c r="A3" s="97" t="s">
        <v>1</v>
      </c>
      <c r="B3" s="129" t="s">
        <v>73</v>
      </c>
      <c r="C3" s="98"/>
      <c r="D3" s="98"/>
      <c r="E3" s="98"/>
      <c r="F3" s="99"/>
      <c r="G3" s="100"/>
      <c r="H3" s="101"/>
      <c r="I3" s="101"/>
      <c r="J3" s="101"/>
      <c r="K3" s="102"/>
      <c r="L3" s="101"/>
      <c r="M3" s="101"/>
      <c r="N3" s="101"/>
      <c r="O3" s="101"/>
      <c r="P3" s="102"/>
      <c r="Q3" s="101"/>
      <c r="R3" s="101"/>
      <c r="S3" s="101"/>
      <c r="T3" s="101"/>
      <c r="U3" s="101"/>
      <c r="V3" s="101"/>
      <c r="W3" s="101"/>
      <c r="X3" s="101"/>
      <c r="Y3" s="101"/>
      <c r="Z3" s="103"/>
      <c r="AA3" s="12"/>
    </row>
    <row r="4" spans="1:27" ht="14.25" customHeight="1">
      <c r="A4" s="61"/>
      <c r="B4" s="61"/>
      <c r="C4" s="61"/>
      <c r="D4" s="61"/>
      <c r="E4" s="61"/>
      <c r="F4" s="43"/>
      <c r="G4" s="61"/>
      <c r="H4" s="61"/>
      <c r="I4" s="61"/>
      <c r="J4" s="61"/>
      <c r="K4" s="43"/>
      <c r="L4" s="61"/>
      <c r="M4" s="61"/>
      <c r="N4" s="61"/>
      <c r="O4" s="61"/>
      <c r="P4" s="43"/>
      <c r="Q4" s="61"/>
      <c r="R4" s="61"/>
      <c r="S4" s="61"/>
      <c r="T4" s="61"/>
      <c r="U4" s="61"/>
      <c r="V4" s="61"/>
      <c r="W4" s="61"/>
      <c r="X4" s="61"/>
      <c r="Y4" s="61"/>
      <c r="Z4" s="43"/>
      <c r="AA4" s="12"/>
    </row>
    <row r="5" spans="1:27" ht="12.75">
      <c r="A5" s="7"/>
      <c r="B5" s="7"/>
      <c r="C5" s="7"/>
      <c r="D5" s="1" t="s">
        <v>40</v>
      </c>
      <c r="E5" s="1"/>
      <c r="F5" s="3"/>
      <c r="G5" s="1"/>
      <c r="H5" s="7"/>
      <c r="I5" s="1" t="s">
        <v>42</v>
      </c>
      <c r="J5" s="1"/>
      <c r="K5" s="3"/>
      <c r="L5" s="1"/>
      <c r="M5" s="11"/>
      <c r="N5" s="1" t="s">
        <v>41</v>
      </c>
      <c r="O5" s="1"/>
      <c r="P5" s="3"/>
      <c r="Q5" s="1"/>
      <c r="R5" s="11"/>
      <c r="S5" s="11"/>
      <c r="T5" s="11"/>
      <c r="U5" s="11"/>
      <c r="V5" s="11"/>
      <c r="W5" s="11"/>
      <c r="X5" s="11"/>
      <c r="Y5" s="11"/>
      <c r="Z5" s="11"/>
      <c r="AA5" s="12"/>
    </row>
    <row r="6" spans="1:27" s="110" customFormat="1" ht="24.75" customHeight="1" thickBot="1">
      <c r="A6" s="108"/>
      <c r="B6" s="111" t="s">
        <v>44</v>
      </c>
      <c r="C6" s="111"/>
      <c r="D6" s="111" t="s">
        <v>29</v>
      </c>
      <c r="E6" s="111" t="s">
        <v>5</v>
      </c>
      <c r="F6" s="107" t="s">
        <v>0</v>
      </c>
      <c r="G6" s="111"/>
      <c r="H6" s="109"/>
      <c r="I6" s="111" t="s">
        <v>29</v>
      </c>
      <c r="J6" s="111" t="s">
        <v>5</v>
      </c>
      <c r="K6" s="107" t="s">
        <v>0</v>
      </c>
      <c r="L6" s="111"/>
      <c r="M6" s="111"/>
      <c r="N6" s="111" t="s">
        <v>29</v>
      </c>
      <c r="O6" s="111" t="s">
        <v>5</v>
      </c>
      <c r="P6" s="107" t="s">
        <v>0</v>
      </c>
      <c r="Q6" s="111"/>
      <c r="R6" s="111"/>
      <c r="S6" s="107" t="s">
        <v>30</v>
      </c>
      <c r="T6" s="107" t="s">
        <v>43</v>
      </c>
      <c r="U6" s="107" t="s">
        <v>32</v>
      </c>
      <c r="V6" s="107" t="s">
        <v>33</v>
      </c>
      <c r="W6" s="107" t="s">
        <v>34</v>
      </c>
      <c r="X6" s="107" t="s">
        <v>35</v>
      </c>
      <c r="Y6" s="107"/>
      <c r="Z6" s="107" t="s">
        <v>2</v>
      </c>
      <c r="AA6" s="109"/>
    </row>
    <row r="7" spans="1:27" ht="12.75">
      <c r="A7" s="67" t="s">
        <v>13</v>
      </c>
      <c r="B7" s="68" t="s">
        <v>65</v>
      </c>
      <c r="C7" s="69"/>
      <c r="D7" s="70">
        <v>1</v>
      </c>
      <c r="E7" s="70">
        <v>4</v>
      </c>
      <c r="F7" s="71">
        <f>IF(ISERROR(G7),0,G7)</f>
        <v>25</v>
      </c>
      <c r="G7" s="70">
        <f>IF(B7="x",(D7*100)/E7,"")</f>
        <v>25</v>
      </c>
      <c r="H7" s="69"/>
      <c r="I7" s="78">
        <v>0</v>
      </c>
      <c r="J7" s="79">
        <v>0</v>
      </c>
      <c r="K7" s="86">
        <f>IF(ISERROR(L7),0,L7)</f>
        <v>0</v>
      </c>
      <c r="L7" s="70" t="e">
        <f>IF(B7="x",(I7*100)/J7,"")</f>
        <v>#DIV/0!</v>
      </c>
      <c r="M7" s="69"/>
      <c r="N7" s="78">
        <v>0</v>
      </c>
      <c r="O7" s="79">
        <v>0</v>
      </c>
      <c r="P7" s="86">
        <f>IF(ISERROR(Q7),0,Q7)</f>
        <v>0</v>
      </c>
      <c r="Q7" s="70" t="e">
        <f>IF(B7="x",(N7*100)/O7,"")</f>
        <v>#DIV/0!</v>
      </c>
      <c r="R7" s="69"/>
      <c r="S7" s="78">
        <v>0</v>
      </c>
      <c r="T7" s="79">
        <v>0</v>
      </c>
      <c r="U7" s="80">
        <f>IF(S7&lt;&gt;"",T7-S7,"")</f>
        <v>0</v>
      </c>
      <c r="V7" s="70">
        <v>0</v>
      </c>
      <c r="W7" s="70">
        <v>0</v>
      </c>
      <c r="X7" s="70">
        <v>0</v>
      </c>
      <c r="Y7" s="69"/>
      <c r="Z7" s="72">
        <f>IF(B7="x",(D7*2)+I7+(N7*3),"")</f>
        <v>2</v>
      </c>
      <c r="AA7" s="25">
        <f>IF(Z7="",0,Z7)</f>
        <v>2</v>
      </c>
    </row>
    <row r="8" spans="1:27" ht="12.75">
      <c r="A8" s="17" t="s">
        <v>28</v>
      </c>
      <c r="B8" s="18" t="s">
        <v>65</v>
      </c>
      <c r="C8" s="20"/>
      <c r="D8" s="81">
        <v>2</v>
      </c>
      <c r="E8" s="82">
        <v>8</v>
      </c>
      <c r="F8" s="87">
        <f>IF(ISERROR(G8),0,G8)</f>
        <v>25</v>
      </c>
      <c r="G8" s="19">
        <f aca="true" t="shared" si="0" ref="G8:G19">IF(B8="x",(D8*100)/E8,"")</f>
        <v>25</v>
      </c>
      <c r="H8" s="21"/>
      <c r="I8" s="81">
        <v>2</v>
      </c>
      <c r="J8" s="82">
        <v>3</v>
      </c>
      <c r="K8" s="87">
        <f>IF(ISERROR(L8),0,L8)</f>
        <v>66.66666666666667</v>
      </c>
      <c r="L8" s="19">
        <f aca="true" t="shared" si="1" ref="L8:L19">IF(B8="x",(I8*100)/J8,"")</f>
        <v>66.66666666666667</v>
      </c>
      <c r="M8" s="22"/>
      <c r="N8" s="81">
        <v>0</v>
      </c>
      <c r="O8" s="82">
        <v>1</v>
      </c>
      <c r="P8" s="87">
        <f>IF(ISERROR(Q8),0,Q8)</f>
        <v>0</v>
      </c>
      <c r="Q8" s="19">
        <f aca="true" t="shared" si="2" ref="Q8:Q19">IF(B8="x",(N8*100)/O8,"")</f>
        <v>0</v>
      </c>
      <c r="R8" s="22"/>
      <c r="S8" s="81">
        <v>1</v>
      </c>
      <c r="T8" s="82">
        <v>1</v>
      </c>
      <c r="U8" s="83">
        <f aca="true" t="shared" si="3" ref="U8:U19">IF(S8&lt;&gt;"",T8-S8,"")</f>
        <v>0</v>
      </c>
      <c r="V8" s="19">
        <v>4</v>
      </c>
      <c r="W8" s="19">
        <v>0</v>
      </c>
      <c r="X8" s="19">
        <v>0</v>
      </c>
      <c r="Y8" s="22"/>
      <c r="Z8" s="42">
        <f aca="true" t="shared" si="4" ref="Z8:Z19">IF(B8="x",(D8*2)+I8+(N8*3),"")</f>
        <v>6</v>
      </c>
      <c r="AA8" s="25">
        <f aca="true" t="shared" si="5" ref="AA8:AA19">IF(Z8="",0,Z8)</f>
        <v>6</v>
      </c>
    </row>
    <row r="9" spans="1:27" ht="12.75">
      <c r="A9" s="17" t="s">
        <v>14</v>
      </c>
      <c r="B9" s="18" t="s">
        <v>66</v>
      </c>
      <c r="C9" s="20"/>
      <c r="D9" s="81">
        <v>0</v>
      </c>
      <c r="E9" s="82">
        <v>0</v>
      </c>
      <c r="F9" s="87">
        <f>IF(ISERROR(G9),0,G9)</f>
      </c>
      <c r="G9" s="19">
        <f t="shared" si="0"/>
      </c>
      <c r="H9" s="21"/>
      <c r="I9" s="81">
        <v>0</v>
      </c>
      <c r="J9" s="82">
        <v>0</v>
      </c>
      <c r="K9" s="87">
        <f>IF(ISERROR(L9),0,L9)</f>
      </c>
      <c r="L9" s="19">
        <f t="shared" si="1"/>
      </c>
      <c r="M9" s="22"/>
      <c r="N9" s="81">
        <v>0</v>
      </c>
      <c r="O9" s="82">
        <v>0</v>
      </c>
      <c r="P9" s="87">
        <f>IF(ISERROR(Q9),0,Q9)</f>
      </c>
      <c r="Q9" s="19">
        <f t="shared" si="2"/>
      </c>
      <c r="R9" s="22"/>
      <c r="S9" s="81">
        <v>0</v>
      </c>
      <c r="T9" s="82">
        <v>0</v>
      </c>
      <c r="U9" s="83">
        <f t="shared" si="3"/>
        <v>0</v>
      </c>
      <c r="V9" s="19">
        <v>0</v>
      </c>
      <c r="W9" s="19">
        <v>0</v>
      </c>
      <c r="X9" s="19">
        <v>0</v>
      </c>
      <c r="Y9" s="22"/>
      <c r="Z9" s="42">
        <f t="shared" si="4"/>
      </c>
      <c r="AA9" s="25">
        <f t="shared" si="5"/>
        <v>0</v>
      </c>
    </row>
    <row r="10" spans="1:27" ht="12.75">
      <c r="A10" s="17" t="s">
        <v>15</v>
      </c>
      <c r="B10" s="18" t="s">
        <v>65</v>
      </c>
      <c r="C10" s="20"/>
      <c r="D10" s="81">
        <v>8</v>
      </c>
      <c r="E10" s="82">
        <v>11</v>
      </c>
      <c r="F10" s="87">
        <f>IF(ISERROR(G10),0,G10)</f>
        <v>72.72727272727273</v>
      </c>
      <c r="G10" s="19">
        <f>IF(B10="x",(D10*100)/E10,"")</f>
        <v>72.72727272727273</v>
      </c>
      <c r="H10" s="21"/>
      <c r="I10" s="81">
        <v>8</v>
      </c>
      <c r="J10" s="82">
        <v>16</v>
      </c>
      <c r="K10" s="87">
        <f>IF(ISERROR(L10),0,L10)</f>
        <v>50</v>
      </c>
      <c r="L10" s="19">
        <f t="shared" si="1"/>
        <v>50</v>
      </c>
      <c r="M10" s="22"/>
      <c r="N10" s="81">
        <v>0</v>
      </c>
      <c r="O10" s="82">
        <v>0</v>
      </c>
      <c r="P10" s="87">
        <f aca="true" t="shared" si="6" ref="P10:P19">IF(ISERROR(Q10),0,Q10)</f>
        <v>0</v>
      </c>
      <c r="Q10" s="19" t="e">
        <f t="shared" si="2"/>
        <v>#DIV/0!</v>
      </c>
      <c r="R10" s="22"/>
      <c r="S10" s="81">
        <v>0</v>
      </c>
      <c r="T10" s="82">
        <v>4</v>
      </c>
      <c r="U10" s="83">
        <f t="shared" si="3"/>
        <v>4</v>
      </c>
      <c r="V10" s="19">
        <v>3</v>
      </c>
      <c r="W10" s="19">
        <v>0</v>
      </c>
      <c r="X10" s="19">
        <v>0</v>
      </c>
      <c r="Y10" s="22"/>
      <c r="Z10" s="42">
        <f t="shared" si="4"/>
        <v>24</v>
      </c>
      <c r="AA10" s="25">
        <f t="shared" si="5"/>
        <v>24</v>
      </c>
    </row>
    <row r="11" spans="1:27" ht="12.75">
      <c r="A11" s="17" t="s">
        <v>52</v>
      </c>
      <c r="B11" s="18" t="s">
        <v>65</v>
      </c>
      <c r="C11" s="20"/>
      <c r="D11" s="81">
        <v>0</v>
      </c>
      <c r="E11" s="82">
        <v>0</v>
      </c>
      <c r="F11" s="87">
        <f aca="true" t="shared" si="7" ref="F11:F19">IF(ISERROR(G11),0,G11)</f>
        <v>0</v>
      </c>
      <c r="G11" s="19" t="e">
        <f t="shared" si="0"/>
        <v>#DIV/0!</v>
      </c>
      <c r="H11" s="21"/>
      <c r="I11" s="81">
        <v>0</v>
      </c>
      <c r="J11" s="82">
        <v>0</v>
      </c>
      <c r="K11" s="87">
        <f aca="true" t="shared" si="8" ref="K11:K19">IF(ISERROR(L11),0,L11)</f>
        <v>0</v>
      </c>
      <c r="L11" s="19" t="e">
        <f t="shared" si="1"/>
        <v>#DIV/0!</v>
      </c>
      <c r="M11" s="22"/>
      <c r="N11" s="81">
        <v>0</v>
      </c>
      <c r="O11" s="82">
        <v>0</v>
      </c>
      <c r="P11" s="87">
        <f t="shared" si="6"/>
        <v>0</v>
      </c>
      <c r="Q11" s="19" t="e">
        <f t="shared" si="2"/>
        <v>#DIV/0!</v>
      </c>
      <c r="R11" s="22"/>
      <c r="S11" s="81">
        <v>1</v>
      </c>
      <c r="T11" s="82">
        <v>0</v>
      </c>
      <c r="U11" s="83">
        <f t="shared" si="3"/>
        <v>-1</v>
      </c>
      <c r="V11" s="19">
        <v>1</v>
      </c>
      <c r="W11" s="19">
        <v>0</v>
      </c>
      <c r="X11" s="19">
        <v>0</v>
      </c>
      <c r="Y11" s="22"/>
      <c r="Z11" s="42">
        <f t="shared" si="4"/>
        <v>0</v>
      </c>
      <c r="AA11" s="25">
        <f t="shared" si="5"/>
        <v>0</v>
      </c>
    </row>
    <row r="12" spans="1:27" ht="12.75">
      <c r="A12" s="17" t="s">
        <v>21</v>
      </c>
      <c r="B12" s="18" t="s">
        <v>65</v>
      </c>
      <c r="C12" s="20"/>
      <c r="D12" s="81">
        <v>8</v>
      </c>
      <c r="E12" s="82">
        <v>14</v>
      </c>
      <c r="F12" s="87">
        <f>IF(ISERROR(G12),0,G12)</f>
        <v>57.142857142857146</v>
      </c>
      <c r="G12" s="19">
        <f>IF(B12="x",(D12*100)/E12,"")</f>
        <v>57.142857142857146</v>
      </c>
      <c r="H12" s="21"/>
      <c r="I12" s="81">
        <v>4</v>
      </c>
      <c r="J12" s="82">
        <v>5</v>
      </c>
      <c r="K12" s="87">
        <f>IF(ISERROR(L12),0,L12)</f>
        <v>80</v>
      </c>
      <c r="L12" s="19">
        <f>IF(B12="x",(I12*100)/J12,"")</f>
        <v>80</v>
      </c>
      <c r="M12" s="22"/>
      <c r="N12" s="81">
        <v>0</v>
      </c>
      <c r="O12" s="82">
        <v>0</v>
      </c>
      <c r="P12" s="87">
        <f>IF(ISERROR(Q12),0,Q12)</f>
        <v>0</v>
      </c>
      <c r="Q12" s="19" t="e">
        <f>IF(B12="x",(N12*100)/O12,"")</f>
        <v>#DIV/0!</v>
      </c>
      <c r="R12" s="22"/>
      <c r="S12" s="81">
        <v>3</v>
      </c>
      <c r="T12" s="82">
        <v>6</v>
      </c>
      <c r="U12" s="83">
        <f>IF(S12&lt;&gt;"",T12-S12,"")</f>
        <v>3</v>
      </c>
      <c r="V12" s="19">
        <v>11</v>
      </c>
      <c r="W12" s="19">
        <v>2</v>
      </c>
      <c r="X12" s="19">
        <v>0</v>
      </c>
      <c r="Y12" s="22"/>
      <c r="Z12" s="42">
        <f>IF(B12="x",(D12*2)+I12+(N12*3),"")</f>
        <v>20</v>
      </c>
      <c r="AA12" s="25">
        <f>IF(Z12="",0,Z12)</f>
        <v>20</v>
      </c>
    </row>
    <row r="13" spans="1:27" ht="12.75">
      <c r="A13" s="17" t="s">
        <v>27</v>
      </c>
      <c r="B13" s="18" t="s">
        <v>66</v>
      </c>
      <c r="C13" s="20"/>
      <c r="D13" s="81">
        <v>0</v>
      </c>
      <c r="E13" s="82">
        <v>0</v>
      </c>
      <c r="F13" s="87">
        <f t="shared" si="7"/>
      </c>
      <c r="G13" s="19">
        <f t="shared" si="0"/>
      </c>
      <c r="H13" s="21"/>
      <c r="I13" s="81">
        <v>0</v>
      </c>
      <c r="J13" s="82">
        <v>0</v>
      </c>
      <c r="K13" s="87">
        <f t="shared" si="8"/>
      </c>
      <c r="L13" s="19">
        <f t="shared" si="1"/>
      </c>
      <c r="M13" s="22"/>
      <c r="N13" s="81">
        <v>0</v>
      </c>
      <c r="O13" s="82">
        <v>0</v>
      </c>
      <c r="P13" s="87">
        <f t="shared" si="6"/>
      </c>
      <c r="Q13" s="19">
        <f t="shared" si="2"/>
      </c>
      <c r="R13" s="22"/>
      <c r="S13" s="81">
        <v>0</v>
      </c>
      <c r="T13" s="82">
        <v>0</v>
      </c>
      <c r="U13" s="83">
        <f t="shared" si="3"/>
        <v>0</v>
      </c>
      <c r="V13" s="19">
        <v>0</v>
      </c>
      <c r="W13" s="19">
        <v>0</v>
      </c>
      <c r="X13" s="19">
        <v>0</v>
      </c>
      <c r="Y13" s="22"/>
      <c r="Z13" s="42">
        <f t="shared" si="4"/>
      </c>
      <c r="AA13" s="25">
        <f t="shared" si="5"/>
        <v>0</v>
      </c>
    </row>
    <row r="14" spans="1:27" ht="12.75">
      <c r="A14" s="17" t="s">
        <v>16</v>
      </c>
      <c r="B14" s="18" t="s">
        <v>65</v>
      </c>
      <c r="C14" s="20"/>
      <c r="D14" s="81">
        <v>0</v>
      </c>
      <c r="E14" s="82">
        <v>1</v>
      </c>
      <c r="F14" s="87">
        <f>IF(ISERROR(G14),0,G14)</f>
        <v>0</v>
      </c>
      <c r="G14" s="19">
        <f>IF(B14="x",(D14*100)/E14,"")</f>
        <v>0</v>
      </c>
      <c r="H14" s="21"/>
      <c r="I14" s="81">
        <v>0</v>
      </c>
      <c r="J14" s="82">
        <v>0</v>
      </c>
      <c r="K14" s="87">
        <f>IF(ISERROR(L14),0,L14)</f>
        <v>0</v>
      </c>
      <c r="L14" s="19" t="e">
        <f t="shared" si="1"/>
        <v>#DIV/0!</v>
      </c>
      <c r="M14" s="22"/>
      <c r="N14" s="81">
        <v>0</v>
      </c>
      <c r="O14" s="82">
        <v>0</v>
      </c>
      <c r="P14" s="87">
        <f t="shared" si="6"/>
        <v>0</v>
      </c>
      <c r="Q14" s="19" t="e">
        <f t="shared" si="2"/>
        <v>#DIV/0!</v>
      </c>
      <c r="R14" s="22"/>
      <c r="S14" s="81">
        <v>0</v>
      </c>
      <c r="T14" s="82">
        <v>0</v>
      </c>
      <c r="U14" s="83">
        <f t="shared" si="3"/>
        <v>0</v>
      </c>
      <c r="V14" s="19">
        <v>0</v>
      </c>
      <c r="W14" s="19">
        <v>0</v>
      </c>
      <c r="X14" s="19">
        <v>0</v>
      </c>
      <c r="Y14" s="22"/>
      <c r="Z14" s="42">
        <f t="shared" si="4"/>
        <v>0</v>
      </c>
      <c r="AA14" s="25">
        <f t="shared" si="5"/>
        <v>0</v>
      </c>
    </row>
    <row r="15" spans="1:27" ht="12.75">
      <c r="A15" s="17" t="s">
        <v>17</v>
      </c>
      <c r="B15" s="18" t="s">
        <v>66</v>
      </c>
      <c r="C15" s="20"/>
      <c r="D15" s="81">
        <v>0</v>
      </c>
      <c r="E15" s="82">
        <v>0</v>
      </c>
      <c r="F15" s="87">
        <f t="shared" si="7"/>
      </c>
      <c r="G15" s="19">
        <f t="shared" si="0"/>
      </c>
      <c r="H15" s="21"/>
      <c r="I15" s="81">
        <v>0</v>
      </c>
      <c r="J15" s="82">
        <v>0</v>
      </c>
      <c r="K15" s="87">
        <f t="shared" si="8"/>
      </c>
      <c r="L15" s="19">
        <f t="shared" si="1"/>
      </c>
      <c r="M15" s="22"/>
      <c r="N15" s="81">
        <v>0</v>
      </c>
      <c r="O15" s="82">
        <v>0</v>
      </c>
      <c r="P15" s="87">
        <f t="shared" si="6"/>
      </c>
      <c r="Q15" s="19">
        <f t="shared" si="2"/>
      </c>
      <c r="R15" s="22"/>
      <c r="S15" s="81">
        <v>0</v>
      </c>
      <c r="T15" s="82">
        <v>0</v>
      </c>
      <c r="U15" s="83">
        <f t="shared" si="3"/>
        <v>0</v>
      </c>
      <c r="V15" s="19">
        <v>0</v>
      </c>
      <c r="W15" s="19">
        <v>0</v>
      </c>
      <c r="X15" s="19">
        <v>0</v>
      </c>
      <c r="Y15" s="22"/>
      <c r="Z15" s="42">
        <f t="shared" si="4"/>
      </c>
      <c r="AA15" s="25">
        <f t="shared" si="5"/>
        <v>0</v>
      </c>
    </row>
    <row r="16" spans="1:27" ht="12.75">
      <c r="A16" s="17" t="s">
        <v>18</v>
      </c>
      <c r="B16" s="18" t="s">
        <v>65</v>
      </c>
      <c r="C16" s="20"/>
      <c r="D16" s="81">
        <v>5</v>
      </c>
      <c r="E16" s="82">
        <v>14</v>
      </c>
      <c r="F16" s="87">
        <f t="shared" si="7"/>
        <v>35.714285714285715</v>
      </c>
      <c r="G16" s="19">
        <f t="shared" si="0"/>
        <v>35.714285714285715</v>
      </c>
      <c r="H16" s="21"/>
      <c r="I16" s="81">
        <v>3</v>
      </c>
      <c r="J16" s="82">
        <v>5</v>
      </c>
      <c r="K16" s="87">
        <f t="shared" si="8"/>
        <v>60</v>
      </c>
      <c r="L16" s="19">
        <f t="shared" si="1"/>
        <v>60</v>
      </c>
      <c r="M16" s="22"/>
      <c r="N16" s="81">
        <v>0</v>
      </c>
      <c r="O16" s="82">
        <v>0</v>
      </c>
      <c r="P16" s="87">
        <f t="shared" si="6"/>
        <v>0</v>
      </c>
      <c r="Q16" s="19" t="e">
        <f t="shared" si="2"/>
        <v>#DIV/0!</v>
      </c>
      <c r="R16" s="22"/>
      <c r="S16" s="81">
        <v>5</v>
      </c>
      <c r="T16" s="82">
        <v>2</v>
      </c>
      <c r="U16" s="83">
        <f t="shared" si="3"/>
        <v>-3</v>
      </c>
      <c r="V16" s="19">
        <v>2</v>
      </c>
      <c r="W16" s="19">
        <v>0</v>
      </c>
      <c r="X16" s="19">
        <v>0</v>
      </c>
      <c r="Y16" s="22"/>
      <c r="Z16" s="42">
        <f t="shared" si="4"/>
        <v>13</v>
      </c>
      <c r="AA16" s="25">
        <f t="shared" si="5"/>
        <v>13</v>
      </c>
    </row>
    <row r="17" spans="1:27" ht="12.75">
      <c r="A17" s="17" t="s">
        <v>53</v>
      </c>
      <c r="B17" s="18" t="s">
        <v>65</v>
      </c>
      <c r="C17" s="20"/>
      <c r="D17" s="81">
        <v>1</v>
      </c>
      <c r="E17" s="82">
        <v>3</v>
      </c>
      <c r="F17" s="87">
        <f t="shared" si="7"/>
        <v>33.333333333333336</v>
      </c>
      <c r="G17" s="19">
        <f t="shared" si="0"/>
        <v>33.333333333333336</v>
      </c>
      <c r="H17" s="21"/>
      <c r="I17" s="81">
        <v>1</v>
      </c>
      <c r="J17" s="82">
        <v>2</v>
      </c>
      <c r="K17" s="87">
        <f t="shared" si="8"/>
        <v>50</v>
      </c>
      <c r="L17" s="19">
        <f t="shared" si="1"/>
        <v>50</v>
      </c>
      <c r="M17" s="22"/>
      <c r="N17" s="81">
        <v>0</v>
      </c>
      <c r="O17" s="82">
        <v>0</v>
      </c>
      <c r="P17" s="87">
        <f t="shared" si="6"/>
        <v>0</v>
      </c>
      <c r="Q17" s="19" t="e">
        <f t="shared" si="2"/>
        <v>#DIV/0!</v>
      </c>
      <c r="R17" s="22"/>
      <c r="S17" s="81">
        <v>2</v>
      </c>
      <c r="T17" s="82">
        <v>1</v>
      </c>
      <c r="U17" s="83">
        <f t="shared" si="3"/>
        <v>-1</v>
      </c>
      <c r="V17" s="19">
        <v>2</v>
      </c>
      <c r="W17" s="19">
        <v>1</v>
      </c>
      <c r="X17" s="19">
        <v>0</v>
      </c>
      <c r="Y17" s="22"/>
      <c r="Z17" s="42">
        <f t="shared" si="4"/>
        <v>3</v>
      </c>
      <c r="AA17" s="25">
        <f t="shared" si="5"/>
        <v>3</v>
      </c>
    </row>
    <row r="18" spans="1:27" ht="12.75">
      <c r="A18" s="17" t="s">
        <v>19</v>
      </c>
      <c r="B18" s="18" t="s">
        <v>65</v>
      </c>
      <c r="C18" s="20"/>
      <c r="D18" s="81">
        <v>0</v>
      </c>
      <c r="E18" s="82">
        <v>4</v>
      </c>
      <c r="F18" s="87">
        <f t="shared" si="7"/>
        <v>0</v>
      </c>
      <c r="G18" s="19">
        <f t="shared" si="0"/>
        <v>0</v>
      </c>
      <c r="H18" s="21"/>
      <c r="I18" s="81">
        <v>0</v>
      </c>
      <c r="J18" s="82">
        <v>0</v>
      </c>
      <c r="K18" s="87">
        <f t="shared" si="8"/>
        <v>0</v>
      </c>
      <c r="L18" s="19" t="e">
        <f t="shared" si="1"/>
        <v>#DIV/0!</v>
      </c>
      <c r="M18" s="22"/>
      <c r="N18" s="81">
        <v>0</v>
      </c>
      <c r="O18" s="82">
        <v>0</v>
      </c>
      <c r="P18" s="87">
        <f t="shared" si="6"/>
        <v>0</v>
      </c>
      <c r="Q18" s="19" t="e">
        <f t="shared" si="2"/>
        <v>#DIV/0!</v>
      </c>
      <c r="R18" s="22"/>
      <c r="S18" s="81">
        <v>0</v>
      </c>
      <c r="T18" s="82">
        <v>2</v>
      </c>
      <c r="U18" s="83">
        <f t="shared" si="3"/>
        <v>2</v>
      </c>
      <c r="V18" s="19">
        <v>0</v>
      </c>
      <c r="W18" s="19">
        <v>0</v>
      </c>
      <c r="X18" s="19">
        <v>0</v>
      </c>
      <c r="Y18" s="22"/>
      <c r="Z18" s="42">
        <f t="shared" si="4"/>
        <v>0</v>
      </c>
      <c r="AA18" s="25">
        <f t="shared" si="5"/>
        <v>0</v>
      </c>
    </row>
    <row r="19" spans="1:27" ht="13.5" thickBot="1">
      <c r="A19" s="53" t="s">
        <v>20</v>
      </c>
      <c r="B19" s="54"/>
      <c r="C19" s="55"/>
      <c r="D19" s="84"/>
      <c r="E19" s="85"/>
      <c r="F19" s="88">
        <f t="shared" si="7"/>
      </c>
      <c r="G19" s="56">
        <f t="shared" si="0"/>
      </c>
      <c r="H19" s="57"/>
      <c r="I19" s="84"/>
      <c r="J19" s="85"/>
      <c r="K19" s="88">
        <f t="shared" si="8"/>
      </c>
      <c r="L19" s="56">
        <f t="shared" si="1"/>
      </c>
      <c r="M19" s="58"/>
      <c r="N19" s="84"/>
      <c r="O19" s="85"/>
      <c r="P19" s="88">
        <f t="shared" si="6"/>
      </c>
      <c r="Q19" s="56">
        <f t="shared" si="2"/>
      </c>
      <c r="R19" s="58"/>
      <c r="S19" s="84"/>
      <c r="T19" s="85"/>
      <c r="U19" s="96">
        <f t="shared" si="3"/>
      </c>
      <c r="V19" s="56"/>
      <c r="W19" s="56"/>
      <c r="X19" s="56"/>
      <c r="Y19" s="58"/>
      <c r="Z19" s="59">
        <f t="shared" si="4"/>
      </c>
      <c r="AA19" s="25">
        <f t="shared" si="5"/>
        <v>0</v>
      </c>
    </row>
    <row r="20" spans="1:26" ht="12.75">
      <c r="A20" s="23"/>
      <c r="B20" s="24" t="s">
        <v>4</v>
      </c>
      <c r="C20" s="23"/>
      <c r="D20" s="135">
        <f>SUM(D7:D19)</f>
        <v>25</v>
      </c>
      <c r="E20" s="135">
        <f>SUM(E7:E19)</f>
        <v>59</v>
      </c>
      <c r="F20" s="136">
        <f>IF(E20&gt;0,D20*100/E20,0)</f>
        <v>42.3728813559322</v>
      </c>
      <c r="G20" s="23"/>
      <c r="H20" s="9"/>
      <c r="I20" s="135">
        <f>SUM(I7:I19)</f>
        <v>18</v>
      </c>
      <c r="J20" s="135">
        <f>SUM(J7:J19)</f>
        <v>31</v>
      </c>
      <c r="K20" s="136">
        <f>IF(J20&gt;0,I20*100/J20,0)</f>
        <v>58.064516129032256</v>
      </c>
      <c r="L20" s="23"/>
      <c r="M20" s="16"/>
      <c r="N20" s="135">
        <f>SUM(N7:N19)</f>
        <v>0</v>
      </c>
      <c r="O20" s="135">
        <f>SUM(O7:O19)</f>
        <v>1</v>
      </c>
      <c r="P20" s="136">
        <f>IF(O20&gt;0,N20*100/O20,0)</f>
        <v>0</v>
      </c>
      <c r="Q20" s="23"/>
      <c r="R20" s="16"/>
      <c r="S20" s="40">
        <f aca="true" t="shared" si="9" ref="S20:X20">SUM(S7:S19)</f>
        <v>12</v>
      </c>
      <c r="T20" s="40">
        <f t="shared" si="9"/>
        <v>16</v>
      </c>
      <c r="U20" s="40">
        <f t="shared" si="9"/>
        <v>4</v>
      </c>
      <c r="V20" s="40">
        <f t="shared" si="9"/>
        <v>23</v>
      </c>
      <c r="W20" s="40">
        <f t="shared" si="9"/>
        <v>3</v>
      </c>
      <c r="X20" s="40">
        <f t="shared" si="9"/>
        <v>0</v>
      </c>
      <c r="Y20" s="41"/>
      <c r="Z20" s="44">
        <f>SUM(Z7:Z19)</f>
        <v>68</v>
      </c>
    </row>
    <row r="21" spans="1:27" ht="12.75" customHeight="1">
      <c r="A21" s="9"/>
      <c r="B21" s="9"/>
      <c r="C21" s="9"/>
      <c r="D21" s="9"/>
      <c r="E21" s="9"/>
      <c r="F21" s="130"/>
      <c r="G21" s="9"/>
      <c r="H21" s="9"/>
      <c r="I21" s="9"/>
      <c r="J21" s="9"/>
      <c r="K21" s="10"/>
      <c r="L21" s="9"/>
      <c r="M21" s="8"/>
      <c r="N21" s="8"/>
      <c r="O21" s="9"/>
      <c r="P21" s="10"/>
      <c r="Q21" s="9"/>
      <c r="R21" s="8"/>
      <c r="S21" s="9"/>
      <c r="T21" s="9"/>
      <c r="U21" s="9"/>
      <c r="V21" s="9"/>
      <c r="W21" s="9"/>
      <c r="X21" s="9"/>
      <c r="Y21" s="8"/>
      <c r="Z21" s="10"/>
      <c r="AA21" s="9"/>
    </row>
  </sheetData>
  <sheetProtection/>
  <mergeCells count="1">
    <mergeCell ref="B1:E1"/>
  </mergeCells>
  <printOptions/>
  <pageMargins left="0.3937007874015748" right="0.3937007874015748" top="0.7874015748031497" bottom="0.4724409448818898" header="0.35433070866141736" footer="0.2362204724409449"/>
  <pageSetup horizontalDpi="360" verticalDpi="360" orientation="landscape" paperSize="9" r:id="rId1"/>
  <headerFooter alignWithMargins="0">
    <oddHeader>&amp;L&amp;"Lucida Sans,Corsivo"&amp;14POGGIBONSI BASKET - under 14 Elite&amp;R&amp;"Lucida Sans,Corsivo"&amp;12Campionato 2013-2014</oddHeader>
    <oddFooter>&amp;L&amp;F - &amp;D &amp;T&amp;R&amp;A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selection activeCell="A2" sqref="A2:D2"/>
    </sheetView>
  </sheetViews>
  <sheetFormatPr defaultColWidth="8.8515625" defaultRowHeight="12.75"/>
  <cols>
    <col min="1" max="1" width="22.8515625" style="6" customWidth="1"/>
    <col min="2" max="2" width="4.7109375" style="6" customWidth="1"/>
    <col min="3" max="3" width="2.7109375" style="6" customWidth="1"/>
    <col min="4" max="5" width="4.7109375" style="6" customWidth="1"/>
    <col min="6" max="6" width="4.7109375" style="2" customWidth="1"/>
    <col min="7" max="7" width="4.7109375" style="6" hidden="1" customWidth="1"/>
    <col min="8" max="8" width="2.7109375" style="6" customWidth="1"/>
    <col min="9" max="10" width="4.7109375" style="6" customWidth="1"/>
    <col min="11" max="11" width="4.7109375" style="2" customWidth="1"/>
    <col min="12" max="12" width="4.7109375" style="6" hidden="1" customWidth="1"/>
    <col min="13" max="13" width="2.7109375" style="7" customWidth="1"/>
    <col min="14" max="14" width="4.7109375" style="7" customWidth="1"/>
    <col min="15" max="15" width="4.7109375" style="6" customWidth="1"/>
    <col min="16" max="16" width="4.7109375" style="2" customWidth="1"/>
    <col min="17" max="17" width="4.7109375" style="6" hidden="1" customWidth="1"/>
    <col min="18" max="18" width="2.7109375" style="7" customWidth="1"/>
    <col min="19" max="24" width="4.7109375" style="6" customWidth="1"/>
    <col min="25" max="25" width="2.7109375" style="7" customWidth="1"/>
    <col min="26" max="26" width="7.8515625" style="2" customWidth="1"/>
    <col min="27" max="27" width="4.28125" style="6" hidden="1" customWidth="1"/>
    <col min="28" max="16384" width="8.8515625" style="6" customWidth="1"/>
  </cols>
  <sheetData>
    <row r="1" spans="1:28" ht="14.25" customHeight="1" thickBot="1">
      <c r="A1" s="62" t="s">
        <v>6</v>
      </c>
      <c r="B1" s="143">
        <v>41594</v>
      </c>
      <c r="C1" s="143"/>
      <c r="D1" s="143"/>
      <c r="E1" s="143"/>
      <c r="F1" s="63"/>
      <c r="G1" s="64"/>
      <c r="H1" s="64"/>
      <c r="I1" s="65"/>
      <c r="J1" s="65"/>
      <c r="K1" s="66"/>
      <c r="L1" s="65"/>
      <c r="M1" s="65"/>
      <c r="N1" s="65"/>
      <c r="O1" s="65"/>
      <c r="P1" s="66"/>
      <c r="Q1" s="65"/>
      <c r="R1" s="65"/>
      <c r="S1" s="65"/>
      <c r="T1" s="65"/>
      <c r="U1" s="65"/>
      <c r="V1" s="65"/>
      <c r="W1" s="65"/>
      <c r="X1" s="65"/>
      <c r="Y1" s="65"/>
      <c r="Z1" s="60"/>
      <c r="AA1" s="7"/>
      <c r="AB1" s="7"/>
    </row>
    <row r="2" spans="1:27" s="13" customFormat="1" ht="26.25" customHeight="1">
      <c r="A2" s="45" t="s">
        <v>61</v>
      </c>
      <c r="B2" s="46"/>
      <c r="C2" s="46"/>
      <c r="D2" s="46" t="s">
        <v>55</v>
      </c>
      <c r="E2" s="46"/>
      <c r="F2" s="47"/>
      <c r="G2" s="48"/>
      <c r="H2" s="48"/>
      <c r="I2" s="48"/>
      <c r="J2" s="48"/>
      <c r="K2" s="49"/>
      <c r="L2" s="50"/>
      <c r="M2" s="50"/>
      <c r="N2" s="51" t="s">
        <v>74</v>
      </c>
      <c r="O2" s="48"/>
      <c r="P2" s="49"/>
      <c r="Q2" s="50"/>
      <c r="R2" s="51"/>
      <c r="S2" s="50"/>
      <c r="T2" s="50"/>
      <c r="U2" s="50"/>
      <c r="V2" s="52" t="s">
        <v>10</v>
      </c>
      <c r="W2" s="52"/>
      <c r="X2" s="52"/>
      <c r="Y2" s="52"/>
      <c r="Z2" s="131">
        <v>6</v>
      </c>
      <c r="AA2" s="12"/>
    </row>
    <row r="3" spans="1:27" s="13" customFormat="1" ht="19.5" customHeight="1" thickBot="1">
      <c r="A3" s="97" t="s">
        <v>1</v>
      </c>
      <c r="B3" s="129" t="s">
        <v>75</v>
      </c>
      <c r="C3" s="98"/>
      <c r="D3" s="98"/>
      <c r="E3" s="98"/>
      <c r="F3" s="99"/>
      <c r="G3" s="100"/>
      <c r="H3" s="101"/>
      <c r="I3" s="101"/>
      <c r="J3" s="101"/>
      <c r="K3" s="102"/>
      <c r="L3" s="101"/>
      <c r="M3" s="101"/>
      <c r="N3" s="101"/>
      <c r="O3" s="101"/>
      <c r="P3" s="102"/>
      <c r="Q3" s="101"/>
      <c r="R3" s="101"/>
      <c r="S3" s="101"/>
      <c r="T3" s="101"/>
      <c r="U3" s="101"/>
      <c r="V3" s="101"/>
      <c r="W3" s="101"/>
      <c r="X3" s="101"/>
      <c r="Y3" s="101"/>
      <c r="Z3" s="103"/>
      <c r="AA3" s="12"/>
    </row>
    <row r="4" spans="1:27" ht="14.25" customHeight="1">
      <c r="A4" s="61"/>
      <c r="B4" s="61"/>
      <c r="C4" s="61"/>
      <c r="D4" s="61"/>
      <c r="E4" s="61"/>
      <c r="F4" s="43"/>
      <c r="G4" s="61"/>
      <c r="H4" s="61"/>
      <c r="I4" s="61"/>
      <c r="J4" s="61"/>
      <c r="K4" s="43"/>
      <c r="L4" s="61"/>
      <c r="M4" s="61"/>
      <c r="N4" s="61"/>
      <c r="O4" s="61"/>
      <c r="P4" s="43"/>
      <c r="Q4" s="61"/>
      <c r="R4" s="61"/>
      <c r="S4" s="61"/>
      <c r="T4" s="61"/>
      <c r="U4" s="61"/>
      <c r="V4" s="61"/>
      <c r="W4" s="61"/>
      <c r="X4" s="61"/>
      <c r="Y4" s="61"/>
      <c r="Z4" s="43"/>
      <c r="AA4" s="12"/>
    </row>
    <row r="5" spans="1:27" ht="12.75">
      <c r="A5" s="7"/>
      <c r="B5" s="7"/>
      <c r="C5" s="7"/>
      <c r="D5" s="1" t="s">
        <v>40</v>
      </c>
      <c r="E5" s="1"/>
      <c r="F5" s="3"/>
      <c r="G5" s="1"/>
      <c r="H5" s="7"/>
      <c r="I5" s="1" t="s">
        <v>42</v>
      </c>
      <c r="J5" s="1"/>
      <c r="K5" s="3"/>
      <c r="L5" s="1"/>
      <c r="M5" s="11"/>
      <c r="N5" s="1" t="s">
        <v>41</v>
      </c>
      <c r="O5" s="1"/>
      <c r="P5" s="3"/>
      <c r="Q5" s="1"/>
      <c r="R5" s="11"/>
      <c r="S5" s="11"/>
      <c r="T5" s="11"/>
      <c r="U5" s="11"/>
      <c r="V5" s="11"/>
      <c r="W5" s="11"/>
      <c r="X5" s="11"/>
      <c r="Y5" s="11"/>
      <c r="Z5" s="11"/>
      <c r="AA5" s="12"/>
    </row>
    <row r="6" spans="1:27" s="110" customFormat="1" ht="24.75" customHeight="1" thickBot="1">
      <c r="A6" s="108"/>
      <c r="B6" s="111" t="s">
        <v>44</v>
      </c>
      <c r="C6" s="111"/>
      <c r="D6" s="111" t="s">
        <v>29</v>
      </c>
      <c r="E6" s="111" t="s">
        <v>5</v>
      </c>
      <c r="F6" s="107" t="s">
        <v>0</v>
      </c>
      <c r="G6" s="111"/>
      <c r="H6" s="109"/>
      <c r="I6" s="111" t="s">
        <v>29</v>
      </c>
      <c r="J6" s="111" t="s">
        <v>5</v>
      </c>
      <c r="K6" s="107" t="s">
        <v>0</v>
      </c>
      <c r="L6" s="111"/>
      <c r="M6" s="111"/>
      <c r="N6" s="111" t="s">
        <v>29</v>
      </c>
      <c r="O6" s="111" t="s">
        <v>5</v>
      </c>
      <c r="P6" s="107" t="s">
        <v>0</v>
      </c>
      <c r="Q6" s="111"/>
      <c r="R6" s="111"/>
      <c r="S6" s="107" t="s">
        <v>30</v>
      </c>
      <c r="T6" s="107" t="s">
        <v>43</v>
      </c>
      <c r="U6" s="107" t="s">
        <v>32</v>
      </c>
      <c r="V6" s="107" t="s">
        <v>33</v>
      </c>
      <c r="W6" s="107" t="s">
        <v>34</v>
      </c>
      <c r="X6" s="107" t="s">
        <v>35</v>
      </c>
      <c r="Y6" s="107"/>
      <c r="Z6" s="107" t="s">
        <v>2</v>
      </c>
      <c r="AA6" s="109"/>
    </row>
    <row r="7" spans="1:27" ht="12.75">
      <c r="A7" s="67" t="s">
        <v>13</v>
      </c>
      <c r="B7" s="68" t="s">
        <v>66</v>
      </c>
      <c r="C7" s="69"/>
      <c r="D7" s="70">
        <v>0</v>
      </c>
      <c r="E7" s="70">
        <v>0</v>
      </c>
      <c r="F7" s="71">
        <f>IF(ISERROR(G7),0,G7)</f>
      </c>
      <c r="G7" s="70">
        <f>IF(B7="x",(D7*100)/E7,"")</f>
      </c>
      <c r="H7" s="69"/>
      <c r="I7" s="78">
        <v>0</v>
      </c>
      <c r="J7" s="79">
        <v>0</v>
      </c>
      <c r="K7" s="86">
        <f>IF(ISERROR(L7),0,L7)</f>
      </c>
      <c r="L7" s="70">
        <f>IF(B7="x",(I7*100)/J7,"")</f>
      </c>
      <c r="M7" s="69"/>
      <c r="N7" s="78">
        <v>0</v>
      </c>
      <c r="O7" s="79">
        <v>0</v>
      </c>
      <c r="P7" s="86">
        <f>IF(ISERROR(Q7),0,Q7)</f>
      </c>
      <c r="Q7" s="70">
        <f>IF(B7="x",(N7*100)/O7,"")</f>
      </c>
      <c r="R7" s="69"/>
      <c r="S7" s="78">
        <v>0</v>
      </c>
      <c r="T7" s="79">
        <v>0</v>
      </c>
      <c r="U7" s="80">
        <f>IF(S7&lt;&gt;"",T7-S7,"")</f>
        <v>0</v>
      </c>
      <c r="V7" s="70">
        <v>0</v>
      </c>
      <c r="W7" s="70">
        <v>0</v>
      </c>
      <c r="X7" s="70">
        <v>0</v>
      </c>
      <c r="Y7" s="69"/>
      <c r="Z7" s="72">
        <f>IF(B7="x",(D7*2)+I7+(N7*3),"")</f>
      </c>
      <c r="AA7" s="25">
        <f>IF(Z7="",0,Z7)</f>
        <v>0</v>
      </c>
    </row>
    <row r="8" spans="1:27" ht="12.75">
      <c r="A8" s="17" t="s">
        <v>28</v>
      </c>
      <c r="B8" s="18" t="s">
        <v>65</v>
      </c>
      <c r="C8" s="20"/>
      <c r="D8" s="81">
        <v>4</v>
      </c>
      <c r="E8" s="82">
        <v>9</v>
      </c>
      <c r="F8" s="87">
        <f>IF(ISERROR(G8),0,G8)</f>
        <v>44.44444444444444</v>
      </c>
      <c r="G8" s="19">
        <f aca="true" t="shared" si="0" ref="G8:G19">IF(B8="x",(D8*100)/E8,"")</f>
        <v>44.44444444444444</v>
      </c>
      <c r="H8" s="21"/>
      <c r="I8" s="81">
        <v>1</v>
      </c>
      <c r="J8" s="82">
        <v>2</v>
      </c>
      <c r="K8" s="87">
        <f>IF(ISERROR(L8),0,L8)</f>
        <v>50</v>
      </c>
      <c r="L8" s="19">
        <f aca="true" t="shared" si="1" ref="L8:L19">IF(B8="x",(I8*100)/J8,"")</f>
        <v>50</v>
      </c>
      <c r="M8" s="22"/>
      <c r="N8" s="81">
        <v>1</v>
      </c>
      <c r="O8" s="82">
        <v>2</v>
      </c>
      <c r="P8" s="87">
        <f>IF(ISERROR(Q8),0,Q8)</f>
        <v>50</v>
      </c>
      <c r="Q8" s="19">
        <f aca="true" t="shared" si="2" ref="Q8:Q19">IF(B8="x",(N8*100)/O8,"")</f>
        <v>50</v>
      </c>
      <c r="R8" s="22"/>
      <c r="S8" s="81">
        <v>0</v>
      </c>
      <c r="T8" s="82">
        <v>3</v>
      </c>
      <c r="U8" s="83">
        <f aca="true" t="shared" si="3" ref="U8:U19">IF(S8&lt;&gt;"",T8-S8,"")</f>
        <v>3</v>
      </c>
      <c r="V8" s="19">
        <v>5</v>
      </c>
      <c r="W8" s="19">
        <v>0</v>
      </c>
      <c r="X8" s="19">
        <v>0</v>
      </c>
      <c r="Y8" s="22"/>
      <c r="Z8" s="42">
        <f aca="true" t="shared" si="4" ref="Z8:Z19">IF(B8="x",(D8*2)+I8+(N8*3),"")</f>
        <v>12</v>
      </c>
      <c r="AA8" s="25">
        <f aca="true" t="shared" si="5" ref="AA8:AA19">IF(Z8="",0,Z8)</f>
        <v>12</v>
      </c>
    </row>
    <row r="9" spans="1:27" ht="12.75">
      <c r="A9" s="17" t="s">
        <v>14</v>
      </c>
      <c r="B9" s="18" t="s">
        <v>65</v>
      </c>
      <c r="C9" s="20"/>
      <c r="D9" s="81">
        <v>0</v>
      </c>
      <c r="E9" s="82">
        <v>2</v>
      </c>
      <c r="F9" s="87">
        <f>IF(ISERROR(G9),0,G9)</f>
        <v>0</v>
      </c>
      <c r="G9" s="19">
        <f t="shared" si="0"/>
        <v>0</v>
      </c>
      <c r="H9" s="21"/>
      <c r="I9" s="81">
        <v>0</v>
      </c>
      <c r="J9" s="82">
        <v>0</v>
      </c>
      <c r="K9" s="87">
        <f>IF(ISERROR(L9),0,L9)</f>
        <v>0</v>
      </c>
      <c r="L9" s="19" t="e">
        <f t="shared" si="1"/>
        <v>#DIV/0!</v>
      </c>
      <c r="M9" s="22"/>
      <c r="N9" s="81">
        <v>0</v>
      </c>
      <c r="O9" s="82">
        <v>0</v>
      </c>
      <c r="P9" s="87">
        <f>IF(ISERROR(Q9),0,Q9)</f>
        <v>0</v>
      </c>
      <c r="Q9" s="19" t="e">
        <f t="shared" si="2"/>
        <v>#DIV/0!</v>
      </c>
      <c r="R9" s="22"/>
      <c r="S9" s="81">
        <v>0</v>
      </c>
      <c r="T9" s="82">
        <v>0</v>
      </c>
      <c r="U9" s="83">
        <f t="shared" si="3"/>
        <v>0</v>
      </c>
      <c r="V9" s="19">
        <v>3</v>
      </c>
      <c r="W9" s="19">
        <v>0</v>
      </c>
      <c r="X9" s="19">
        <v>0</v>
      </c>
      <c r="Y9" s="22"/>
      <c r="Z9" s="42">
        <f t="shared" si="4"/>
        <v>0</v>
      </c>
      <c r="AA9" s="25">
        <f t="shared" si="5"/>
        <v>0</v>
      </c>
    </row>
    <row r="10" spans="1:27" ht="12.75">
      <c r="A10" s="17" t="s">
        <v>15</v>
      </c>
      <c r="B10" s="18" t="s">
        <v>65</v>
      </c>
      <c r="C10" s="20"/>
      <c r="D10" s="81">
        <v>13</v>
      </c>
      <c r="E10" s="82">
        <v>25</v>
      </c>
      <c r="F10" s="87">
        <f>IF(ISERROR(G10),0,G10)</f>
        <v>52</v>
      </c>
      <c r="G10" s="19">
        <f>IF(B10="x",(D10*100)/E10,"")</f>
        <v>52</v>
      </c>
      <c r="H10" s="21"/>
      <c r="I10" s="81">
        <v>12</v>
      </c>
      <c r="J10" s="82">
        <v>20</v>
      </c>
      <c r="K10" s="87">
        <f>IF(ISERROR(L10),0,L10)</f>
        <v>60</v>
      </c>
      <c r="L10" s="19">
        <f t="shared" si="1"/>
        <v>60</v>
      </c>
      <c r="M10" s="22"/>
      <c r="N10" s="81">
        <v>0</v>
      </c>
      <c r="O10" s="82">
        <v>2</v>
      </c>
      <c r="P10" s="87">
        <f aca="true" t="shared" si="6" ref="P10:P19">IF(ISERROR(Q10),0,Q10)</f>
        <v>0</v>
      </c>
      <c r="Q10" s="19">
        <f t="shared" si="2"/>
        <v>0</v>
      </c>
      <c r="R10" s="22"/>
      <c r="S10" s="81">
        <v>3</v>
      </c>
      <c r="T10" s="82">
        <v>8</v>
      </c>
      <c r="U10" s="83">
        <f t="shared" si="3"/>
        <v>5</v>
      </c>
      <c r="V10" s="19">
        <v>10</v>
      </c>
      <c r="W10" s="19">
        <v>0</v>
      </c>
      <c r="X10" s="19">
        <v>0</v>
      </c>
      <c r="Y10" s="22"/>
      <c r="Z10" s="42">
        <f t="shared" si="4"/>
        <v>38</v>
      </c>
      <c r="AA10" s="25">
        <f t="shared" si="5"/>
        <v>38</v>
      </c>
    </row>
    <row r="11" spans="1:27" ht="12.75">
      <c r="A11" s="17" t="s">
        <v>52</v>
      </c>
      <c r="B11" s="18" t="s">
        <v>65</v>
      </c>
      <c r="C11" s="20"/>
      <c r="D11" s="81">
        <v>0</v>
      </c>
      <c r="E11" s="82">
        <v>0</v>
      </c>
      <c r="F11" s="87">
        <f aca="true" t="shared" si="7" ref="F11:F19">IF(ISERROR(G11),0,G11)</f>
        <v>0</v>
      </c>
      <c r="G11" s="19" t="e">
        <f t="shared" si="0"/>
        <v>#DIV/0!</v>
      </c>
      <c r="H11" s="21"/>
      <c r="I11" s="81">
        <v>0</v>
      </c>
      <c r="J11" s="82">
        <v>0</v>
      </c>
      <c r="K11" s="87">
        <f aca="true" t="shared" si="8" ref="K11:K19">IF(ISERROR(L11),0,L11)</f>
        <v>0</v>
      </c>
      <c r="L11" s="19" t="e">
        <f t="shared" si="1"/>
        <v>#DIV/0!</v>
      </c>
      <c r="M11" s="22"/>
      <c r="N11" s="81">
        <v>0</v>
      </c>
      <c r="O11" s="82">
        <v>0</v>
      </c>
      <c r="P11" s="87">
        <f t="shared" si="6"/>
        <v>0</v>
      </c>
      <c r="Q11" s="19" t="e">
        <f t="shared" si="2"/>
        <v>#DIV/0!</v>
      </c>
      <c r="R11" s="22"/>
      <c r="S11" s="81">
        <v>1</v>
      </c>
      <c r="T11" s="82">
        <v>0</v>
      </c>
      <c r="U11" s="83">
        <f t="shared" si="3"/>
        <v>-1</v>
      </c>
      <c r="V11" s="19">
        <v>4</v>
      </c>
      <c r="W11" s="19">
        <v>0</v>
      </c>
      <c r="X11" s="19">
        <v>0</v>
      </c>
      <c r="Y11" s="22"/>
      <c r="Z11" s="42">
        <f t="shared" si="4"/>
        <v>0</v>
      </c>
      <c r="AA11" s="25">
        <f t="shared" si="5"/>
        <v>0</v>
      </c>
    </row>
    <row r="12" spans="1:27" ht="12.75">
      <c r="A12" s="17" t="s">
        <v>21</v>
      </c>
      <c r="B12" s="18" t="s">
        <v>65</v>
      </c>
      <c r="C12" s="20"/>
      <c r="D12" s="81">
        <v>5</v>
      </c>
      <c r="E12" s="82">
        <v>14</v>
      </c>
      <c r="F12" s="87">
        <f>IF(ISERROR(G12),0,G12)</f>
        <v>35.714285714285715</v>
      </c>
      <c r="G12" s="19">
        <f>IF(B12="x",(D12*100)/E12,"")</f>
        <v>35.714285714285715</v>
      </c>
      <c r="H12" s="21"/>
      <c r="I12" s="81">
        <v>3</v>
      </c>
      <c r="J12" s="82">
        <v>4</v>
      </c>
      <c r="K12" s="87">
        <f>IF(ISERROR(L12),0,L12)</f>
        <v>75</v>
      </c>
      <c r="L12" s="19">
        <f>IF(B12="x",(I12*100)/J12,"")</f>
        <v>75</v>
      </c>
      <c r="M12" s="22"/>
      <c r="N12" s="81">
        <v>0</v>
      </c>
      <c r="O12" s="82">
        <v>0</v>
      </c>
      <c r="P12" s="87">
        <f>IF(ISERROR(Q12),0,Q12)</f>
        <v>0</v>
      </c>
      <c r="Q12" s="19" t="e">
        <f>IF(B12="x",(N12*100)/O12,"")</f>
        <v>#DIV/0!</v>
      </c>
      <c r="R12" s="22"/>
      <c r="S12" s="81">
        <v>0</v>
      </c>
      <c r="T12" s="82">
        <v>5</v>
      </c>
      <c r="U12" s="83">
        <f>IF(S12&lt;&gt;"",T12-S12,"")</f>
        <v>5</v>
      </c>
      <c r="V12" s="19">
        <v>3</v>
      </c>
      <c r="W12" s="19">
        <v>0</v>
      </c>
      <c r="X12" s="19">
        <v>0</v>
      </c>
      <c r="Y12" s="22"/>
      <c r="Z12" s="42">
        <f>IF(B12="x",(D12*2)+I12+(N12*3),"")</f>
        <v>13</v>
      </c>
      <c r="AA12" s="25">
        <f>IF(Z12="",0,Z12)</f>
        <v>13</v>
      </c>
    </row>
    <row r="13" spans="1:27" ht="12.75">
      <c r="A13" s="17" t="s">
        <v>27</v>
      </c>
      <c r="B13" s="18" t="s">
        <v>65</v>
      </c>
      <c r="C13" s="20"/>
      <c r="D13" s="81">
        <v>0</v>
      </c>
      <c r="E13" s="82">
        <v>0</v>
      </c>
      <c r="F13" s="87">
        <f t="shared" si="7"/>
        <v>0</v>
      </c>
      <c r="G13" s="19" t="e">
        <f t="shared" si="0"/>
        <v>#DIV/0!</v>
      </c>
      <c r="H13" s="21"/>
      <c r="I13" s="81">
        <v>0</v>
      </c>
      <c r="J13" s="82">
        <v>0</v>
      </c>
      <c r="K13" s="87">
        <f t="shared" si="8"/>
        <v>0</v>
      </c>
      <c r="L13" s="19" t="e">
        <f t="shared" si="1"/>
        <v>#DIV/0!</v>
      </c>
      <c r="M13" s="22"/>
      <c r="N13" s="81">
        <v>0</v>
      </c>
      <c r="O13" s="82">
        <v>0</v>
      </c>
      <c r="P13" s="87">
        <f t="shared" si="6"/>
        <v>0</v>
      </c>
      <c r="Q13" s="19" t="e">
        <f t="shared" si="2"/>
        <v>#DIV/0!</v>
      </c>
      <c r="R13" s="22"/>
      <c r="S13" s="81">
        <v>1</v>
      </c>
      <c r="T13" s="82">
        <v>0</v>
      </c>
      <c r="U13" s="83">
        <f t="shared" si="3"/>
        <v>-1</v>
      </c>
      <c r="V13" s="19">
        <v>0</v>
      </c>
      <c r="W13" s="19">
        <v>1</v>
      </c>
      <c r="X13" s="19">
        <v>0</v>
      </c>
      <c r="Y13" s="22"/>
      <c r="Z13" s="42">
        <f t="shared" si="4"/>
        <v>0</v>
      </c>
      <c r="AA13" s="25">
        <f t="shared" si="5"/>
        <v>0</v>
      </c>
    </row>
    <row r="14" spans="1:27" ht="12.75">
      <c r="A14" s="17" t="s">
        <v>16</v>
      </c>
      <c r="B14" s="18" t="s">
        <v>65</v>
      </c>
      <c r="C14" s="20"/>
      <c r="D14" s="81">
        <v>0</v>
      </c>
      <c r="E14" s="82">
        <v>0</v>
      </c>
      <c r="F14" s="87">
        <f>IF(ISERROR(G14),0,G14)</f>
        <v>0</v>
      </c>
      <c r="G14" s="19" t="e">
        <f>IF(B14="x",(D14*100)/E14,"")</f>
        <v>#DIV/0!</v>
      </c>
      <c r="H14" s="21"/>
      <c r="I14" s="81">
        <v>0</v>
      </c>
      <c r="J14" s="82">
        <v>0</v>
      </c>
      <c r="K14" s="87">
        <f>IF(ISERROR(L14),0,L14)</f>
        <v>0</v>
      </c>
      <c r="L14" s="19" t="e">
        <f t="shared" si="1"/>
        <v>#DIV/0!</v>
      </c>
      <c r="M14" s="22"/>
      <c r="N14" s="81">
        <v>0</v>
      </c>
      <c r="O14" s="82">
        <v>0</v>
      </c>
      <c r="P14" s="87">
        <f t="shared" si="6"/>
        <v>0</v>
      </c>
      <c r="Q14" s="19" t="e">
        <f t="shared" si="2"/>
        <v>#DIV/0!</v>
      </c>
      <c r="R14" s="22"/>
      <c r="S14" s="81">
        <v>0</v>
      </c>
      <c r="T14" s="82">
        <v>1</v>
      </c>
      <c r="U14" s="83">
        <f t="shared" si="3"/>
        <v>1</v>
      </c>
      <c r="V14" s="19">
        <v>0</v>
      </c>
      <c r="W14" s="19">
        <v>0</v>
      </c>
      <c r="X14" s="19">
        <v>0</v>
      </c>
      <c r="Y14" s="22"/>
      <c r="Z14" s="42">
        <f t="shared" si="4"/>
        <v>0</v>
      </c>
      <c r="AA14" s="25">
        <f t="shared" si="5"/>
        <v>0</v>
      </c>
    </row>
    <row r="15" spans="1:27" ht="12.75">
      <c r="A15" s="17" t="s">
        <v>17</v>
      </c>
      <c r="B15" s="18" t="s">
        <v>65</v>
      </c>
      <c r="C15" s="20"/>
      <c r="D15" s="81">
        <v>1</v>
      </c>
      <c r="E15" s="82">
        <v>1</v>
      </c>
      <c r="F15" s="87">
        <f t="shared" si="7"/>
        <v>100</v>
      </c>
      <c r="G15" s="19">
        <f t="shared" si="0"/>
        <v>100</v>
      </c>
      <c r="H15" s="21"/>
      <c r="I15" s="81">
        <v>0</v>
      </c>
      <c r="J15" s="82">
        <v>0</v>
      </c>
      <c r="K15" s="87">
        <f t="shared" si="8"/>
        <v>0</v>
      </c>
      <c r="L15" s="19" t="e">
        <f t="shared" si="1"/>
        <v>#DIV/0!</v>
      </c>
      <c r="M15" s="22"/>
      <c r="N15" s="81">
        <v>0</v>
      </c>
      <c r="O15" s="82">
        <v>0</v>
      </c>
      <c r="P15" s="87">
        <f t="shared" si="6"/>
        <v>0</v>
      </c>
      <c r="Q15" s="19" t="e">
        <f t="shared" si="2"/>
        <v>#DIV/0!</v>
      </c>
      <c r="R15" s="22"/>
      <c r="S15" s="81">
        <v>0</v>
      </c>
      <c r="T15" s="82">
        <v>0</v>
      </c>
      <c r="U15" s="83">
        <f t="shared" si="3"/>
        <v>0</v>
      </c>
      <c r="V15" s="19">
        <v>0</v>
      </c>
      <c r="W15" s="19">
        <v>0</v>
      </c>
      <c r="X15" s="19">
        <v>0</v>
      </c>
      <c r="Y15" s="22"/>
      <c r="Z15" s="42">
        <f t="shared" si="4"/>
        <v>2</v>
      </c>
      <c r="AA15" s="25">
        <f t="shared" si="5"/>
        <v>2</v>
      </c>
    </row>
    <row r="16" spans="1:27" ht="12.75">
      <c r="A16" s="17" t="s">
        <v>18</v>
      </c>
      <c r="B16" s="18" t="s">
        <v>65</v>
      </c>
      <c r="C16" s="20"/>
      <c r="D16" s="81">
        <v>1</v>
      </c>
      <c r="E16" s="82">
        <v>7</v>
      </c>
      <c r="F16" s="87">
        <f t="shared" si="7"/>
        <v>14.285714285714286</v>
      </c>
      <c r="G16" s="19">
        <f t="shared" si="0"/>
        <v>14.285714285714286</v>
      </c>
      <c r="H16" s="21"/>
      <c r="I16" s="81">
        <v>7</v>
      </c>
      <c r="J16" s="82">
        <v>10</v>
      </c>
      <c r="K16" s="87">
        <f t="shared" si="8"/>
        <v>70</v>
      </c>
      <c r="L16" s="19">
        <f t="shared" si="1"/>
        <v>70</v>
      </c>
      <c r="M16" s="22"/>
      <c r="N16" s="81">
        <v>0</v>
      </c>
      <c r="O16" s="82">
        <v>0</v>
      </c>
      <c r="P16" s="87">
        <f t="shared" si="6"/>
        <v>0</v>
      </c>
      <c r="Q16" s="19" t="e">
        <f t="shared" si="2"/>
        <v>#DIV/0!</v>
      </c>
      <c r="R16" s="22"/>
      <c r="S16" s="81">
        <v>0</v>
      </c>
      <c r="T16" s="82">
        <v>1</v>
      </c>
      <c r="U16" s="83">
        <f t="shared" si="3"/>
        <v>1</v>
      </c>
      <c r="V16" s="19">
        <v>4</v>
      </c>
      <c r="W16" s="19">
        <v>0</v>
      </c>
      <c r="X16" s="19">
        <v>0</v>
      </c>
      <c r="Y16" s="22"/>
      <c r="Z16" s="42">
        <f t="shared" si="4"/>
        <v>9</v>
      </c>
      <c r="AA16" s="25">
        <f t="shared" si="5"/>
        <v>9</v>
      </c>
    </row>
    <row r="17" spans="1:27" ht="12.75">
      <c r="A17" s="17" t="s">
        <v>53</v>
      </c>
      <c r="B17" s="18" t="s">
        <v>65</v>
      </c>
      <c r="C17" s="20"/>
      <c r="D17" s="81">
        <v>0</v>
      </c>
      <c r="E17" s="82">
        <v>3</v>
      </c>
      <c r="F17" s="87">
        <f t="shared" si="7"/>
        <v>0</v>
      </c>
      <c r="G17" s="19">
        <f t="shared" si="0"/>
        <v>0</v>
      </c>
      <c r="H17" s="21"/>
      <c r="I17" s="81">
        <v>0</v>
      </c>
      <c r="J17" s="82">
        <v>2</v>
      </c>
      <c r="K17" s="87">
        <f t="shared" si="8"/>
        <v>0</v>
      </c>
      <c r="L17" s="19">
        <f t="shared" si="1"/>
        <v>0</v>
      </c>
      <c r="M17" s="22"/>
      <c r="N17" s="81">
        <v>0</v>
      </c>
      <c r="O17" s="82">
        <v>0</v>
      </c>
      <c r="P17" s="87">
        <f t="shared" si="6"/>
        <v>0</v>
      </c>
      <c r="Q17" s="19" t="e">
        <f t="shared" si="2"/>
        <v>#DIV/0!</v>
      </c>
      <c r="R17" s="22"/>
      <c r="S17" s="81">
        <v>2</v>
      </c>
      <c r="T17" s="82">
        <v>0</v>
      </c>
      <c r="U17" s="83">
        <f t="shared" si="3"/>
        <v>-2</v>
      </c>
      <c r="V17" s="19">
        <v>4</v>
      </c>
      <c r="W17" s="19">
        <v>0</v>
      </c>
      <c r="X17" s="19">
        <v>1</v>
      </c>
      <c r="Y17" s="22"/>
      <c r="Z17" s="42">
        <f t="shared" si="4"/>
        <v>0</v>
      </c>
      <c r="AA17" s="25">
        <f t="shared" si="5"/>
        <v>0</v>
      </c>
    </row>
    <row r="18" spans="1:27" ht="12.75">
      <c r="A18" s="17" t="s">
        <v>19</v>
      </c>
      <c r="B18" s="18" t="s">
        <v>65</v>
      </c>
      <c r="C18" s="20"/>
      <c r="D18" s="81">
        <v>0</v>
      </c>
      <c r="E18" s="82">
        <v>0</v>
      </c>
      <c r="F18" s="87">
        <f t="shared" si="7"/>
        <v>0</v>
      </c>
      <c r="G18" s="19" t="e">
        <f t="shared" si="0"/>
        <v>#DIV/0!</v>
      </c>
      <c r="H18" s="21"/>
      <c r="I18" s="81">
        <v>0</v>
      </c>
      <c r="J18" s="82">
        <v>0</v>
      </c>
      <c r="K18" s="87">
        <f t="shared" si="8"/>
        <v>0</v>
      </c>
      <c r="L18" s="19" t="e">
        <f t="shared" si="1"/>
        <v>#DIV/0!</v>
      </c>
      <c r="M18" s="22"/>
      <c r="N18" s="81">
        <v>0</v>
      </c>
      <c r="O18" s="82">
        <v>0</v>
      </c>
      <c r="P18" s="87">
        <f t="shared" si="6"/>
        <v>0</v>
      </c>
      <c r="Q18" s="19" t="e">
        <f t="shared" si="2"/>
        <v>#DIV/0!</v>
      </c>
      <c r="R18" s="22"/>
      <c r="S18" s="81">
        <v>0</v>
      </c>
      <c r="T18" s="82">
        <v>0</v>
      </c>
      <c r="U18" s="83">
        <f t="shared" si="3"/>
        <v>0</v>
      </c>
      <c r="V18" s="19">
        <v>0</v>
      </c>
      <c r="W18" s="19">
        <v>0</v>
      </c>
      <c r="X18" s="19">
        <v>0</v>
      </c>
      <c r="Y18" s="22"/>
      <c r="Z18" s="42">
        <f t="shared" si="4"/>
        <v>0</v>
      </c>
      <c r="AA18" s="25">
        <f t="shared" si="5"/>
        <v>0</v>
      </c>
    </row>
    <row r="19" spans="1:27" ht="13.5" thickBot="1">
      <c r="A19" s="53" t="s">
        <v>20</v>
      </c>
      <c r="B19" s="54"/>
      <c r="C19" s="55"/>
      <c r="D19" s="84"/>
      <c r="E19" s="85"/>
      <c r="F19" s="88">
        <f t="shared" si="7"/>
      </c>
      <c r="G19" s="56">
        <f t="shared" si="0"/>
      </c>
      <c r="H19" s="57"/>
      <c r="I19" s="84"/>
      <c r="J19" s="85"/>
      <c r="K19" s="88">
        <f t="shared" si="8"/>
      </c>
      <c r="L19" s="56">
        <f t="shared" si="1"/>
      </c>
      <c r="M19" s="58"/>
      <c r="N19" s="84"/>
      <c r="O19" s="85"/>
      <c r="P19" s="88">
        <f t="shared" si="6"/>
      </c>
      <c r="Q19" s="56">
        <f t="shared" si="2"/>
      </c>
      <c r="R19" s="58"/>
      <c r="S19" s="84"/>
      <c r="T19" s="85"/>
      <c r="U19" s="96">
        <f t="shared" si="3"/>
      </c>
      <c r="V19" s="56"/>
      <c r="W19" s="56"/>
      <c r="X19" s="56"/>
      <c r="Y19" s="58"/>
      <c r="Z19" s="59">
        <f t="shared" si="4"/>
      </c>
      <c r="AA19" s="25">
        <f t="shared" si="5"/>
        <v>0</v>
      </c>
    </row>
    <row r="20" spans="1:26" ht="12.75">
      <c r="A20" s="23"/>
      <c r="B20" s="24" t="s">
        <v>4</v>
      </c>
      <c r="C20" s="23"/>
      <c r="D20" s="135">
        <f>SUM(D7:D19)</f>
        <v>24</v>
      </c>
      <c r="E20" s="135">
        <f>SUM(E7:E19)</f>
        <v>61</v>
      </c>
      <c r="F20" s="136">
        <f>IF(E20&gt;0,D20*100/E20,0)</f>
        <v>39.34426229508197</v>
      </c>
      <c r="G20" s="23"/>
      <c r="H20" s="9"/>
      <c r="I20" s="135">
        <f>SUM(I7:I19)</f>
        <v>23</v>
      </c>
      <c r="J20" s="135">
        <f>SUM(J7:J19)</f>
        <v>38</v>
      </c>
      <c r="K20" s="136">
        <f>IF(J20&gt;0,I20*100/J20,0)</f>
        <v>60.526315789473685</v>
      </c>
      <c r="L20" s="23"/>
      <c r="M20" s="16"/>
      <c r="N20" s="135">
        <f>SUM(N7:N19)</f>
        <v>1</v>
      </c>
      <c r="O20" s="135">
        <f>SUM(O7:O19)</f>
        <v>4</v>
      </c>
      <c r="P20" s="136">
        <f>IF(O20&gt;0,N20*100/O20,0)</f>
        <v>25</v>
      </c>
      <c r="Q20" s="23"/>
      <c r="R20" s="16"/>
      <c r="S20" s="40">
        <f aca="true" t="shared" si="9" ref="S20:X20">SUM(S7:S19)</f>
        <v>7</v>
      </c>
      <c r="T20" s="40">
        <f t="shared" si="9"/>
        <v>18</v>
      </c>
      <c r="U20" s="40">
        <f t="shared" si="9"/>
        <v>11</v>
      </c>
      <c r="V20" s="40">
        <f t="shared" si="9"/>
        <v>33</v>
      </c>
      <c r="W20" s="40">
        <f t="shared" si="9"/>
        <v>1</v>
      </c>
      <c r="X20" s="40">
        <f t="shared" si="9"/>
        <v>1</v>
      </c>
      <c r="Y20" s="41"/>
      <c r="Z20" s="44">
        <f>SUM(Z7:Z19)</f>
        <v>74</v>
      </c>
    </row>
    <row r="21" spans="1:27" ht="12.75" customHeight="1">
      <c r="A21" s="9"/>
      <c r="B21" s="9"/>
      <c r="C21" s="9"/>
      <c r="D21" s="9"/>
      <c r="E21" s="9"/>
      <c r="F21" s="130"/>
      <c r="G21" s="9"/>
      <c r="H21" s="9"/>
      <c r="I21" s="9"/>
      <c r="J21" s="9"/>
      <c r="K21" s="10"/>
      <c r="L21" s="9"/>
      <c r="M21" s="8"/>
      <c r="N21" s="8"/>
      <c r="O21" s="9"/>
      <c r="P21" s="10"/>
      <c r="Q21" s="9"/>
      <c r="R21" s="8"/>
      <c r="S21" s="9"/>
      <c r="T21" s="9"/>
      <c r="U21" s="9"/>
      <c r="V21" s="9"/>
      <c r="W21" s="9"/>
      <c r="X21" s="9"/>
      <c r="Y21" s="8"/>
      <c r="Z21" s="10"/>
      <c r="AA21" s="9"/>
    </row>
  </sheetData>
  <sheetProtection/>
  <mergeCells count="1">
    <mergeCell ref="B1:E1"/>
  </mergeCells>
  <printOptions/>
  <pageMargins left="0.3937007874015748" right="0.3937007874015748" top="0.7874015748031497" bottom="0.4724409448818898" header="0.35433070866141736" footer="0.2362204724409449"/>
  <pageSetup horizontalDpi="360" verticalDpi="360" orientation="landscape" paperSize="9" r:id="rId1"/>
  <headerFooter alignWithMargins="0">
    <oddHeader>&amp;L&amp;"Lucida Sans,Corsivo"&amp;14POGGIBONSI BASKET - under 14 Elite&amp;R&amp;"Lucida Sans,Corsivo"&amp;12Campionato 2013-2014</oddHeader>
    <oddFooter>&amp;L&amp;F - &amp;D &amp;T&amp;R&amp;A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selection activeCell="B9" sqref="B9"/>
    </sheetView>
  </sheetViews>
  <sheetFormatPr defaultColWidth="8.8515625" defaultRowHeight="12.75"/>
  <cols>
    <col min="1" max="1" width="22.8515625" style="6" customWidth="1"/>
    <col min="2" max="2" width="4.7109375" style="6" customWidth="1"/>
    <col min="3" max="3" width="2.7109375" style="6" customWidth="1"/>
    <col min="4" max="5" width="4.7109375" style="6" customWidth="1"/>
    <col min="6" max="6" width="4.7109375" style="2" customWidth="1"/>
    <col min="7" max="7" width="4.7109375" style="6" hidden="1" customWidth="1"/>
    <col min="8" max="8" width="2.7109375" style="6" customWidth="1"/>
    <col min="9" max="10" width="4.7109375" style="6" customWidth="1"/>
    <col min="11" max="11" width="4.7109375" style="2" customWidth="1"/>
    <col min="12" max="12" width="4.7109375" style="6" hidden="1" customWidth="1"/>
    <col min="13" max="13" width="2.7109375" style="7" customWidth="1"/>
    <col min="14" max="14" width="4.7109375" style="7" customWidth="1"/>
    <col min="15" max="15" width="4.7109375" style="6" customWidth="1"/>
    <col min="16" max="16" width="4.7109375" style="2" customWidth="1"/>
    <col min="17" max="17" width="4.7109375" style="6" hidden="1" customWidth="1"/>
    <col min="18" max="18" width="2.7109375" style="7" customWidth="1"/>
    <col min="19" max="24" width="4.7109375" style="6" customWidth="1"/>
    <col min="25" max="25" width="2.7109375" style="7" customWidth="1"/>
    <col min="26" max="26" width="7.8515625" style="2" customWidth="1"/>
    <col min="27" max="27" width="4.28125" style="6" hidden="1" customWidth="1"/>
    <col min="28" max="16384" width="8.8515625" style="6" customWidth="1"/>
  </cols>
  <sheetData>
    <row r="1" spans="1:28" ht="14.25" customHeight="1" thickBot="1">
      <c r="A1" s="62" t="s">
        <v>56</v>
      </c>
      <c r="B1" s="143">
        <v>41598</v>
      </c>
      <c r="C1" s="143"/>
      <c r="D1" s="143"/>
      <c r="E1" s="143"/>
      <c r="F1" s="63"/>
      <c r="G1" s="64"/>
      <c r="H1" s="64"/>
      <c r="I1" s="65"/>
      <c r="J1" s="65"/>
      <c r="K1" s="66"/>
      <c r="L1" s="65"/>
      <c r="M1" s="65"/>
      <c r="N1" s="65"/>
      <c r="O1" s="65"/>
      <c r="P1" s="66"/>
      <c r="Q1" s="65"/>
      <c r="R1" s="65"/>
      <c r="S1" s="65"/>
      <c r="T1" s="65"/>
      <c r="U1" s="65"/>
      <c r="V1" s="65"/>
      <c r="W1" s="65"/>
      <c r="X1" s="65"/>
      <c r="Y1" s="65"/>
      <c r="Z1" s="60"/>
      <c r="AA1" s="7"/>
      <c r="AB1" s="7"/>
    </row>
    <row r="2" spans="1:27" s="13" customFormat="1" ht="26.25" customHeight="1">
      <c r="A2" s="46" t="s">
        <v>55</v>
      </c>
      <c r="B2" s="46"/>
      <c r="C2" s="46"/>
      <c r="D2" s="46" t="s">
        <v>24</v>
      </c>
      <c r="E2" s="46"/>
      <c r="F2" s="47"/>
      <c r="G2" s="48"/>
      <c r="H2" s="48"/>
      <c r="I2" s="48"/>
      <c r="J2" s="48"/>
      <c r="K2" s="49"/>
      <c r="L2" s="50"/>
      <c r="M2" s="50"/>
      <c r="N2" s="51" t="s">
        <v>76</v>
      </c>
      <c r="O2" s="48"/>
      <c r="P2" s="49"/>
      <c r="Q2" s="50"/>
      <c r="R2" s="51"/>
      <c r="S2" s="50"/>
      <c r="T2" s="50"/>
      <c r="U2" s="50"/>
      <c r="V2" s="52" t="s">
        <v>10</v>
      </c>
      <c r="W2" s="52"/>
      <c r="X2" s="52"/>
      <c r="Y2" s="52"/>
      <c r="Z2" s="137">
        <v>7</v>
      </c>
      <c r="AA2" s="12"/>
    </row>
    <row r="3" spans="1:27" s="13" customFormat="1" ht="19.5" customHeight="1" thickBot="1">
      <c r="A3" s="97" t="s">
        <v>1</v>
      </c>
      <c r="B3" s="129" t="s">
        <v>77</v>
      </c>
      <c r="C3" s="98"/>
      <c r="D3" s="98"/>
      <c r="E3" s="98"/>
      <c r="F3" s="99"/>
      <c r="G3" s="100"/>
      <c r="H3" s="101"/>
      <c r="I3" s="101"/>
      <c r="J3" s="101"/>
      <c r="K3" s="102"/>
      <c r="L3" s="101"/>
      <c r="M3" s="101"/>
      <c r="N3" s="101"/>
      <c r="O3" s="101"/>
      <c r="P3" s="102"/>
      <c r="Q3" s="101"/>
      <c r="R3" s="101"/>
      <c r="S3" s="101"/>
      <c r="T3" s="101"/>
      <c r="U3" s="101"/>
      <c r="V3" s="101"/>
      <c r="W3" s="101"/>
      <c r="X3" s="101"/>
      <c r="Y3" s="101"/>
      <c r="Z3" s="103"/>
      <c r="AA3" s="12"/>
    </row>
    <row r="4" spans="1:27" ht="14.25" customHeight="1">
      <c r="A4" s="61"/>
      <c r="B4" s="61"/>
      <c r="C4" s="61"/>
      <c r="D4" s="61"/>
      <c r="E4" s="61"/>
      <c r="F4" s="43"/>
      <c r="G4" s="61"/>
      <c r="H4" s="61"/>
      <c r="I4" s="61"/>
      <c r="J4" s="61"/>
      <c r="K4" s="43"/>
      <c r="L4" s="61"/>
      <c r="M4" s="61"/>
      <c r="N4" s="61"/>
      <c r="O4" s="61"/>
      <c r="P4" s="43"/>
      <c r="Q4" s="61"/>
      <c r="R4" s="61"/>
      <c r="S4" s="61"/>
      <c r="T4" s="61"/>
      <c r="U4" s="61"/>
      <c r="V4" s="61"/>
      <c r="W4" s="61"/>
      <c r="X4" s="61"/>
      <c r="Y4" s="61"/>
      <c r="Z4" s="43"/>
      <c r="AA4" s="12"/>
    </row>
    <row r="5" spans="1:27" ht="12.75">
      <c r="A5" s="7"/>
      <c r="B5" s="7"/>
      <c r="C5" s="7"/>
      <c r="D5" s="1" t="s">
        <v>40</v>
      </c>
      <c r="E5" s="1"/>
      <c r="F5" s="3"/>
      <c r="G5" s="1"/>
      <c r="H5" s="7"/>
      <c r="I5" s="1" t="s">
        <v>42</v>
      </c>
      <c r="J5" s="1"/>
      <c r="K5" s="3"/>
      <c r="L5" s="1"/>
      <c r="M5" s="11"/>
      <c r="N5" s="1" t="s">
        <v>41</v>
      </c>
      <c r="O5" s="1"/>
      <c r="P5" s="3"/>
      <c r="Q5" s="1"/>
      <c r="R5" s="11"/>
      <c r="S5" s="11"/>
      <c r="T5" s="11"/>
      <c r="U5" s="11"/>
      <c r="V5" s="11"/>
      <c r="W5" s="11"/>
      <c r="X5" s="11"/>
      <c r="Y5" s="11"/>
      <c r="Z5" s="11"/>
      <c r="AA5" s="12"/>
    </row>
    <row r="6" spans="1:27" s="110" customFormat="1" ht="24.75" customHeight="1" thickBot="1">
      <c r="A6" s="108"/>
      <c r="B6" s="111" t="s">
        <v>44</v>
      </c>
      <c r="C6" s="111"/>
      <c r="D6" s="111" t="s">
        <v>29</v>
      </c>
      <c r="E6" s="111" t="s">
        <v>5</v>
      </c>
      <c r="F6" s="107" t="s">
        <v>0</v>
      </c>
      <c r="G6" s="111"/>
      <c r="H6" s="109"/>
      <c r="I6" s="111" t="s">
        <v>29</v>
      </c>
      <c r="J6" s="111" t="s">
        <v>5</v>
      </c>
      <c r="K6" s="107" t="s">
        <v>0</v>
      </c>
      <c r="L6" s="111"/>
      <c r="M6" s="111"/>
      <c r="N6" s="111" t="s">
        <v>29</v>
      </c>
      <c r="O6" s="111" t="s">
        <v>5</v>
      </c>
      <c r="P6" s="107" t="s">
        <v>0</v>
      </c>
      <c r="Q6" s="111"/>
      <c r="R6" s="111"/>
      <c r="S6" s="107" t="s">
        <v>30</v>
      </c>
      <c r="T6" s="107" t="s">
        <v>43</v>
      </c>
      <c r="U6" s="107" t="s">
        <v>32</v>
      </c>
      <c r="V6" s="107" t="s">
        <v>33</v>
      </c>
      <c r="W6" s="107" t="s">
        <v>34</v>
      </c>
      <c r="X6" s="107" t="s">
        <v>35</v>
      </c>
      <c r="Y6" s="107"/>
      <c r="Z6" s="107" t="s">
        <v>2</v>
      </c>
      <c r="AA6" s="109"/>
    </row>
    <row r="7" spans="1:27" ht="12.75">
      <c r="A7" s="67" t="s">
        <v>13</v>
      </c>
      <c r="B7" s="68" t="s">
        <v>65</v>
      </c>
      <c r="C7" s="69"/>
      <c r="D7" s="70">
        <v>0</v>
      </c>
      <c r="E7" s="70">
        <v>4</v>
      </c>
      <c r="F7" s="71">
        <f>IF(ISERROR(G7),0,G7)</f>
        <v>0</v>
      </c>
      <c r="G7" s="70">
        <f>IF(B7="x",(D7*100)/E7,"")</f>
        <v>0</v>
      </c>
      <c r="H7" s="69"/>
      <c r="I7" s="78">
        <v>0</v>
      </c>
      <c r="J7" s="79">
        <v>0</v>
      </c>
      <c r="K7" s="86">
        <f>IF(ISERROR(L7),0,L7)</f>
        <v>0</v>
      </c>
      <c r="L7" s="70" t="e">
        <f>IF(B7="x",(I7*100)/J7,"")</f>
        <v>#DIV/0!</v>
      </c>
      <c r="M7" s="69"/>
      <c r="N7" s="78">
        <v>0</v>
      </c>
      <c r="O7" s="79">
        <v>0</v>
      </c>
      <c r="P7" s="86">
        <f>IF(ISERROR(Q7),0,Q7)</f>
        <v>0</v>
      </c>
      <c r="Q7" s="70" t="e">
        <f>IF(B7="x",(N7*100)/O7,"")</f>
        <v>#DIV/0!</v>
      </c>
      <c r="R7" s="69"/>
      <c r="S7" s="78">
        <v>1</v>
      </c>
      <c r="T7" s="79">
        <v>0</v>
      </c>
      <c r="U7" s="80">
        <f>IF(S7&lt;&gt;"",T7-S7,"")</f>
        <v>-1</v>
      </c>
      <c r="V7" s="70">
        <v>0</v>
      </c>
      <c r="W7" s="70">
        <v>0</v>
      </c>
      <c r="X7" s="70">
        <v>0</v>
      </c>
      <c r="Y7" s="69"/>
      <c r="Z7" s="72">
        <f>IF(B7="x",(D7*2)+I7+(N7*3),"")</f>
        <v>0</v>
      </c>
      <c r="AA7" s="25">
        <f>IF(Z7="",0,Z7)</f>
        <v>0</v>
      </c>
    </row>
    <row r="8" spans="1:27" ht="12.75">
      <c r="A8" s="17" t="s">
        <v>28</v>
      </c>
      <c r="B8" s="18" t="s">
        <v>65</v>
      </c>
      <c r="C8" s="20"/>
      <c r="D8" s="81">
        <v>1</v>
      </c>
      <c r="E8" s="82">
        <v>9</v>
      </c>
      <c r="F8" s="87">
        <f>IF(ISERROR(G8),0,G8)</f>
        <v>11.11111111111111</v>
      </c>
      <c r="G8" s="19">
        <f aca="true" t="shared" si="0" ref="G8:G19">IF(B8="x",(D8*100)/E8,"")</f>
        <v>11.11111111111111</v>
      </c>
      <c r="H8" s="21"/>
      <c r="I8" s="81">
        <v>0</v>
      </c>
      <c r="J8" s="82">
        <v>0</v>
      </c>
      <c r="K8" s="87">
        <f>IF(ISERROR(L8),0,L8)</f>
        <v>0</v>
      </c>
      <c r="L8" s="19" t="e">
        <f aca="true" t="shared" si="1" ref="L8:L19">IF(B8="x",(I8*100)/J8,"")</f>
        <v>#DIV/0!</v>
      </c>
      <c r="M8" s="22"/>
      <c r="N8" s="81">
        <v>0</v>
      </c>
      <c r="O8" s="82">
        <v>1</v>
      </c>
      <c r="P8" s="87">
        <f>IF(ISERROR(Q8),0,Q8)</f>
        <v>0</v>
      </c>
      <c r="Q8" s="19">
        <f aca="true" t="shared" si="2" ref="Q8:Q19">IF(B8="x",(N8*100)/O8,"")</f>
        <v>0</v>
      </c>
      <c r="R8" s="22"/>
      <c r="S8" s="81">
        <v>1</v>
      </c>
      <c r="T8" s="82">
        <v>3</v>
      </c>
      <c r="U8" s="83">
        <f aca="true" t="shared" si="3" ref="U8:U19">IF(S8&lt;&gt;"",T8-S8,"")</f>
        <v>2</v>
      </c>
      <c r="V8" s="19">
        <v>2</v>
      </c>
      <c r="W8" s="19">
        <v>0</v>
      </c>
      <c r="X8" s="19">
        <v>1</v>
      </c>
      <c r="Y8" s="22"/>
      <c r="Z8" s="42">
        <f aca="true" t="shared" si="4" ref="Z8:Z19">IF(B8="x",(D8*2)+I8+(N8*3),"")</f>
        <v>2</v>
      </c>
      <c r="AA8" s="25">
        <f aca="true" t="shared" si="5" ref="AA8:AA19">IF(Z8="",0,Z8)</f>
        <v>2</v>
      </c>
    </row>
    <row r="9" spans="1:27" ht="12.75">
      <c r="A9" s="17" t="s">
        <v>14</v>
      </c>
      <c r="B9" s="18" t="s">
        <v>66</v>
      </c>
      <c r="C9" s="20"/>
      <c r="D9" s="81">
        <v>0</v>
      </c>
      <c r="E9" s="82">
        <v>0</v>
      </c>
      <c r="F9" s="87">
        <f>IF(ISERROR(G9),0,G9)</f>
      </c>
      <c r="G9" s="19">
        <f t="shared" si="0"/>
      </c>
      <c r="H9" s="21"/>
      <c r="I9" s="81">
        <v>0</v>
      </c>
      <c r="J9" s="82">
        <v>0</v>
      </c>
      <c r="K9" s="87">
        <f>IF(ISERROR(L9),0,L9)</f>
      </c>
      <c r="L9" s="19">
        <f t="shared" si="1"/>
      </c>
      <c r="M9" s="22"/>
      <c r="N9" s="81">
        <v>0</v>
      </c>
      <c r="O9" s="82">
        <v>0</v>
      </c>
      <c r="P9" s="87">
        <f>IF(ISERROR(Q9),0,Q9)</f>
      </c>
      <c r="Q9" s="19">
        <f t="shared" si="2"/>
      </c>
      <c r="R9" s="22"/>
      <c r="S9" s="81">
        <v>0</v>
      </c>
      <c r="T9" s="82">
        <v>0</v>
      </c>
      <c r="U9" s="83">
        <f t="shared" si="3"/>
        <v>0</v>
      </c>
      <c r="V9" s="19">
        <v>0</v>
      </c>
      <c r="W9" s="19">
        <v>0</v>
      </c>
      <c r="X9" s="19">
        <v>0</v>
      </c>
      <c r="Y9" s="22"/>
      <c r="Z9" s="42">
        <f t="shared" si="4"/>
      </c>
      <c r="AA9" s="25">
        <f t="shared" si="5"/>
        <v>0</v>
      </c>
    </row>
    <row r="10" spans="1:27" ht="12.75">
      <c r="A10" s="17" t="s">
        <v>15</v>
      </c>
      <c r="B10" s="18" t="s">
        <v>65</v>
      </c>
      <c r="C10" s="20"/>
      <c r="D10" s="81">
        <v>11</v>
      </c>
      <c r="E10" s="82">
        <v>21</v>
      </c>
      <c r="F10" s="87">
        <f>IF(ISERROR(G10),0,G10)</f>
        <v>52.38095238095238</v>
      </c>
      <c r="G10" s="19">
        <f>IF(B10="x",(D10*100)/E10,"")</f>
        <v>52.38095238095238</v>
      </c>
      <c r="H10" s="21"/>
      <c r="I10" s="81">
        <v>2</v>
      </c>
      <c r="J10" s="82">
        <v>3</v>
      </c>
      <c r="K10" s="87">
        <f>IF(ISERROR(L10),0,L10)</f>
        <v>66.66666666666667</v>
      </c>
      <c r="L10" s="19">
        <f t="shared" si="1"/>
        <v>66.66666666666667</v>
      </c>
      <c r="M10" s="22"/>
      <c r="N10" s="81">
        <v>0</v>
      </c>
      <c r="O10" s="82">
        <v>0</v>
      </c>
      <c r="P10" s="87">
        <f aca="true" t="shared" si="6" ref="P10:P19">IF(ISERROR(Q10),0,Q10)</f>
        <v>0</v>
      </c>
      <c r="Q10" s="19" t="e">
        <f t="shared" si="2"/>
        <v>#DIV/0!</v>
      </c>
      <c r="R10" s="22"/>
      <c r="S10" s="81">
        <v>3</v>
      </c>
      <c r="T10" s="82">
        <v>3</v>
      </c>
      <c r="U10" s="83">
        <f t="shared" si="3"/>
        <v>0</v>
      </c>
      <c r="V10" s="19">
        <v>9</v>
      </c>
      <c r="W10" s="19">
        <v>0</v>
      </c>
      <c r="X10" s="19">
        <v>1</v>
      </c>
      <c r="Y10" s="22"/>
      <c r="Z10" s="42">
        <f t="shared" si="4"/>
        <v>24</v>
      </c>
      <c r="AA10" s="25">
        <f t="shared" si="5"/>
        <v>24</v>
      </c>
    </row>
    <row r="11" spans="1:27" ht="12.75">
      <c r="A11" s="17" t="s">
        <v>52</v>
      </c>
      <c r="B11" s="18" t="s">
        <v>65</v>
      </c>
      <c r="C11" s="20"/>
      <c r="D11" s="81">
        <v>0</v>
      </c>
      <c r="E11" s="82">
        <v>3</v>
      </c>
      <c r="F11" s="87">
        <f aca="true" t="shared" si="7" ref="F11:F19">IF(ISERROR(G11),0,G11)</f>
        <v>0</v>
      </c>
      <c r="G11" s="19">
        <f t="shared" si="0"/>
        <v>0</v>
      </c>
      <c r="H11" s="21"/>
      <c r="I11" s="81">
        <v>2</v>
      </c>
      <c r="J11" s="82">
        <v>2</v>
      </c>
      <c r="K11" s="87">
        <f aca="true" t="shared" si="8" ref="K11:K19">IF(ISERROR(L11),0,L11)</f>
        <v>100</v>
      </c>
      <c r="L11" s="19">
        <f t="shared" si="1"/>
        <v>100</v>
      </c>
      <c r="M11" s="22"/>
      <c r="N11" s="81">
        <v>0</v>
      </c>
      <c r="O11" s="82">
        <v>0</v>
      </c>
      <c r="P11" s="87">
        <f t="shared" si="6"/>
        <v>0</v>
      </c>
      <c r="Q11" s="19" t="e">
        <f t="shared" si="2"/>
        <v>#DIV/0!</v>
      </c>
      <c r="R11" s="22"/>
      <c r="S11" s="81">
        <v>1</v>
      </c>
      <c r="T11" s="82">
        <v>5</v>
      </c>
      <c r="U11" s="83">
        <f t="shared" si="3"/>
        <v>4</v>
      </c>
      <c r="V11" s="19">
        <v>4</v>
      </c>
      <c r="W11" s="19">
        <v>0</v>
      </c>
      <c r="X11" s="19">
        <v>0</v>
      </c>
      <c r="Y11" s="22"/>
      <c r="Z11" s="42">
        <f t="shared" si="4"/>
        <v>2</v>
      </c>
      <c r="AA11" s="25">
        <f t="shared" si="5"/>
        <v>2</v>
      </c>
    </row>
    <row r="12" spans="1:27" ht="12.75">
      <c r="A12" s="17" t="s">
        <v>21</v>
      </c>
      <c r="B12" s="18" t="s">
        <v>65</v>
      </c>
      <c r="C12" s="20"/>
      <c r="D12" s="81">
        <v>4</v>
      </c>
      <c r="E12" s="82">
        <v>10</v>
      </c>
      <c r="F12" s="87">
        <f>IF(ISERROR(G12),0,G12)</f>
        <v>40</v>
      </c>
      <c r="G12" s="19">
        <f>IF(B12="x",(D12*100)/E12,"")</f>
        <v>40</v>
      </c>
      <c r="H12" s="21"/>
      <c r="I12" s="81">
        <v>1</v>
      </c>
      <c r="J12" s="82">
        <v>2</v>
      </c>
      <c r="K12" s="87">
        <f>IF(ISERROR(L12),0,L12)</f>
        <v>50</v>
      </c>
      <c r="L12" s="19">
        <f>IF(B12="x",(I12*100)/J12,"")</f>
        <v>50</v>
      </c>
      <c r="M12" s="22"/>
      <c r="N12" s="81">
        <v>1</v>
      </c>
      <c r="O12" s="82">
        <v>1</v>
      </c>
      <c r="P12" s="87">
        <f>IF(ISERROR(Q12),0,Q12)</f>
        <v>100</v>
      </c>
      <c r="Q12" s="19">
        <f>IF(B12="x",(N12*100)/O12,"")</f>
        <v>100</v>
      </c>
      <c r="R12" s="22"/>
      <c r="S12" s="81">
        <v>2</v>
      </c>
      <c r="T12" s="82">
        <v>3</v>
      </c>
      <c r="U12" s="83">
        <f>IF(S12&lt;&gt;"",T12-S12,"")</f>
        <v>1</v>
      </c>
      <c r="V12" s="19">
        <v>8</v>
      </c>
      <c r="W12" s="19">
        <v>0</v>
      </c>
      <c r="X12" s="19">
        <v>0</v>
      </c>
      <c r="Y12" s="22"/>
      <c r="Z12" s="42">
        <f>IF(B12="x",(D12*2)+I12+(N12*3),"")</f>
        <v>12</v>
      </c>
      <c r="AA12" s="25">
        <f>IF(Z12="",0,Z12)</f>
        <v>12</v>
      </c>
    </row>
    <row r="13" spans="1:27" ht="12.75">
      <c r="A13" s="17" t="s">
        <v>27</v>
      </c>
      <c r="B13" s="18" t="s">
        <v>65</v>
      </c>
      <c r="C13" s="20"/>
      <c r="D13" s="81">
        <v>0</v>
      </c>
      <c r="E13" s="82">
        <v>0</v>
      </c>
      <c r="F13" s="87">
        <f t="shared" si="7"/>
        <v>0</v>
      </c>
      <c r="G13" s="19" t="e">
        <f t="shared" si="0"/>
        <v>#DIV/0!</v>
      </c>
      <c r="H13" s="21"/>
      <c r="I13" s="81">
        <v>0</v>
      </c>
      <c r="J13" s="82">
        <v>0</v>
      </c>
      <c r="K13" s="87">
        <f t="shared" si="8"/>
        <v>0</v>
      </c>
      <c r="L13" s="19" t="e">
        <f t="shared" si="1"/>
        <v>#DIV/0!</v>
      </c>
      <c r="M13" s="22"/>
      <c r="N13" s="81">
        <v>0</v>
      </c>
      <c r="O13" s="82">
        <v>0</v>
      </c>
      <c r="P13" s="87">
        <f t="shared" si="6"/>
        <v>0</v>
      </c>
      <c r="Q13" s="19" t="e">
        <f t="shared" si="2"/>
        <v>#DIV/0!</v>
      </c>
      <c r="R13" s="22"/>
      <c r="S13" s="81">
        <v>1</v>
      </c>
      <c r="T13" s="82">
        <v>0</v>
      </c>
      <c r="U13" s="83">
        <f t="shared" si="3"/>
        <v>-1</v>
      </c>
      <c r="V13" s="19">
        <v>0</v>
      </c>
      <c r="W13" s="19">
        <v>0</v>
      </c>
      <c r="X13" s="19">
        <v>0</v>
      </c>
      <c r="Y13" s="22"/>
      <c r="Z13" s="42">
        <f t="shared" si="4"/>
        <v>0</v>
      </c>
      <c r="AA13" s="25">
        <f t="shared" si="5"/>
        <v>0</v>
      </c>
    </row>
    <row r="14" spans="1:27" ht="12.75">
      <c r="A14" s="17" t="s">
        <v>16</v>
      </c>
      <c r="B14" s="18"/>
      <c r="C14" s="20"/>
      <c r="D14" s="81"/>
      <c r="E14" s="82"/>
      <c r="F14" s="87">
        <f>IF(ISERROR(G14),0,G14)</f>
      </c>
      <c r="G14" s="19">
        <f>IF(B14="x",(D14*100)/E14,"")</f>
      </c>
      <c r="H14" s="21"/>
      <c r="I14" s="81"/>
      <c r="J14" s="82"/>
      <c r="K14" s="87">
        <f>IF(ISERROR(L14),0,L14)</f>
      </c>
      <c r="L14" s="19">
        <f t="shared" si="1"/>
      </c>
      <c r="M14" s="22"/>
      <c r="N14" s="81"/>
      <c r="O14" s="82"/>
      <c r="P14" s="87">
        <f t="shared" si="6"/>
      </c>
      <c r="Q14" s="19">
        <f t="shared" si="2"/>
      </c>
      <c r="R14" s="22"/>
      <c r="S14" s="81"/>
      <c r="T14" s="82"/>
      <c r="U14" s="83">
        <f t="shared" si="3"/>
      </c>
      <c r="V14" s="19"/>
      <c r="W14" s="19"/>
      <c r="X14" s="19"/>
      <c r="Y14" s="22"/>
      <c r="Z14" s="42">
        <f t="shared" si="4"/>
      </c>
      <c r="AA14" s="25">
        <f t="shared" si="5"/>
        <v>0</v>
      </c>
    </row>
    <row r="15" spans="1:27" ht="12.75">
      <c r="A15" s="17" t="s">
        <v>17</v>
      </c>
      <c r="B15" s="18" t="s">
        <v>65</v>
      </c>
      <c r="C15" s="20"/>
      <c r="D15" s="81">
        <v>0</v>
      </c>
      <c r="E15" s="82">
        <v>0</v>
      </c>
      <c r="F15" s="87">
        <f t="shared" si="7"/>
        <v>0</v>
      </c>
      <c r="G15" s="19" t="e">
        <f t="shared" si="0"/>
        <v>#DIV/0!</v>
      </c>
      <c r="H15" s="21"/>
      <c r="I15" s="81">
        <v>0</v>
      </c>
      <c r="J15" s="82">
        <v>0</v>
      </c>
      <c r="K15" s="87">
        <f t="shared" si="8"/>
        <v>0</v>
      </c>
      <c r="L15" s="19" t="e">
        <f t="shared" si="1"/>
        <v>#DIV/0!</v>
      </c>
      <c r="M15" s="22"/>
      <c r="N15" s="81">
        <v>0</v>
      </c>
      <c r="O15" s="82">
        <v>0</v>
      </c>
      <c r="P15" s="87">
        <f t="shared" si="6"/>
        <v>0</v>
      </c>
      <c r="Q15" s="19" t="e">
        <f t="shared" si="2"/>
        <v>#DIV/0!</v>
      </c>
      <c r="R15" s="22"/>
      <c r="S15" s="81">
        <v>1</v>
      </c>
      <c r="T15" s="82">
        <v>0</v>
      </c>
      <c r="U15" s="83">
        <f t="shared" si="3"/>
        <v>-1</v>
      </c>
      <c r="V15" s="19">
        <v>0</v>
      </c>
      <c r="W15" s="19">
        <v>0</v>
      </c>
      <c r="X15" s="19">
        <v>0</v>
      </c>
      <c r="Y15" s="22"/>
      <c r="Z15" s="42">
        <f t="shared" si="4"/>
        <v>0</v>
      </c>
      <c r="AA15" s="25">
        <f t="shared" si="5"/>
        <v>0</v>
      </c>
    </row>
    <row r="16" spans="1:27" ht="12.75">
      <c r="A16" s="17" t="s">
        <v>18</v>
      </c>
      <c r="B16" s="18" t="s">
        <v>65</v>
      </c>
      <c r="C16" s="20"/>
      <c r="D16" s="81">
        <v>3</v>
      </c>
      <c r="E16" s="82">
        <v>11</v>
      </c>
      <c r="F16" s="87">
        <f t="shared" si="7"/>
        <v>27.272727272727273</v>
      </c>
      <c r="G16" s="19">
        <f t="shared" si="0"/>
        <v>27.272727272727273</v>
      </c>
      <c r="H16" s="21"/>
      <c r="I16" s="81">
        <v>2</v>
      </c>
      <c r="J16" s="82">
        <v>2</v>
      </c>
      <c r="K16" s="87">
        <f t="shared" si="8"/>
        <v>100</v>
      </c>
      <c r="L16" s="19">
        <f t="shared" si="1"/>
        <v>100</v>
      </c>
      <c r="M16" s="22"/>
      <c r="N16" s="81">
        <v>0</v>
      </c>
      <c r="O16" s="82">
        <v>1</v>
      </c>
      <c r="P16" s="87">
        <f t="shared" si="6"/>
        <v>0</v>
      </c>
      <c r="Q16" s="19">
        <f t="shared" si="2"/>
        <v>0</v>
      </c>
      <c r="R16" s="22"/>
      <c r="S16" s="81">
        <v>3</v>
      </c>
      <c r="T16" s="82">
        <v>3</v>
      </c>
      <c r="U16" s="83">
        <f t="shared" si="3"/>
        <v>0</v>
      </c>
      <c r="V16" s="19">
        <v>7</v>
      </c>
      <c r="W16" s="19">
        <v>0</v>
      </c>
      <c r="X16" s="19">
        <v>0</v>
      </c>
      <c r="Y16" s="22"/>
      <c r="Z16" s="42">
        <f t="shared" si="4"/>
        <v>8</v>
      </c>
      <c r="AA16" s="25">
        <f t="shared" si="5"/>
        <v>8</v>
      </c>
    </row>
    <row r="17" spans="1:27" ht="12.75">
      <c r="A17" s="17" t="s">
        <v>53</v>
      </c>
      <c r="B17" s="18" t="s">
        <v>65</v>
      </c>
      <c r="C17" s="20"/>
      <c r="D17" s="81">
        <v>1</v>
      </c>
      <c r="E17" s="82">
        <v>2</v>
      </c>
      <c r="F17" s="87">
        <f t="shared" si="7"/>
        <v>50</v>
      </c>
      <c r="G17" s="19">
        <f t="shared" si="0"/>
        <v>50</v>
      </c>
      <c r="H17" s="21"/>
      <c r="I17" s="81">
        <v>0</v>
      </c>
      <c r="J17" s="82">
        <v>6</v>
      </c>
      <c r="K17" s="87">
        <f t="shared" si="8"/>
        <v>0</v>
      </c>
      <c r="L17" s="19">
        <f t="shared" si="1"/>
        <v>0</v>
      </c>
      <c r="M17" s="22"/>
      <c r="N17" s="81">
        <v>0</v>
      </c>
      <c r="O17" s="82">
        <v>0</v>
      </c>
      <c r="P17" s="87">
        <f t="shared" si="6"/>
        <v>0</v>
      </c>
      <c r="Q17" s="19" t="e">
        <f t="shared" si="2"/>
        <v>#DIV/0!</v>
      </c>
      <c r="R17" s="22"/>
      <c r="S17" s="81">
        <v>2</v>
      </c>
      <c r="T17" s="82">
        <v>0</v>
      </c>
      <c r="U17" s="83">
        <f t="shared" si="3"/>
        <v>-2</v>
      </c>
      <c r="V17" s="19">
        <v>6</v>
      </c>
      <c r="W17" s="19">
        <v>2</v>
      </c>
      <c r="X17" s="19">
        <v>1</v>
      </c>
      <c r="Y17" s="22"/>
      <c r="Z17" s="42">
        <f t="shared" si="4"/>
        <v>2</v>
      </c>
      <c r="AA17" s="25">
        <f t="shared" si="5"/>
        <v>2</v>
      </c>
    </row>
    <row r="18" spans="1:27" ht="12.75">
      <c r="A18" s="17" t="s">
        <v>19</v>
      </c>
      <c r="B18" s="18" t="s">
        <v>65</v>
      </c>
      <c r="C18" s="20"/>
      <c r="D18" s="81">
        <v>5</v>
      </c>
      <c r="E18" s="82">
        <v>9</v>
      </c>
      <c r="F18" s="87">
        <f t="shared" si="7"/>
        <v>55.55555555555556</v>
      </c>
      <c r="G18" s="19">
        <f t="shared" si="0"/>
        <v>55.55555555555556</v>
      </c>
      <c r="H18" s="21"/>
      <c r="I18" s="81">
        <v>0</v>
      </c>
      <c r="J18" s="82">
        <v>0</v>
      </c>
      <c r="K18" s="87">
        <f t="shared" si="8"/>
        <v>0</v>
      </c>
      <c r="L18" s="19" t="e">
        <f t="shared" si="1"/>
        <v>#DIV/0!</v>
      </c>
      <c r="M18" s="22"/>
      <c r="N18" s="81">
        <v>0</v>
      </c>
      <c r="O18" s="82">
        <v>0</v>
      </c>
      <c r="P18" s="87">
        <f t="shared" si="6"/>
        <v>0</v>
      </c>
      <c r="Q18" s="19" t="e">
        <f t="shared" si="2"/>
        <v>#DIV/0!</v>
      </c>
      <c r="R18" s="22"/>
      <c r="S18" s="81">
        <v>1</v>
      </c>
      <c r="T18" s="82">
        <v>1</v>
      </c>
      <c r="U18" s="83">
        <f t="shared" si="3"/>
        <v>0</v>
      </c>
      <c r="V18" s="19">
        <v>4</v>
      </c>
      <c r="W18" s="19">
        <v>1</v>
      </c>
      <c r="X18" s="19">
        <v>1</v>
      </c>
      <c r="Y18" s="22"/>
      <c r="Z18" s="42">
        <f t="shared" si="4"/>
        <v>10</v>
      </c>
      <c r="AA18" s="25">
        <f t="shared" si="5"/>
        <v>10</v>
      </c>
    </row>
    <row r="19" spans="1:27" ht="13.5" thickBot="1">
      <c r="A19" s="53" t="s">
        <v>20</v>
      </c>
      <c r="B19" s="54"/>
      <c r="C19" s="55"/>
      <c r="D19" s="84"/>
      <c r="E19" s="85"/>
      <c r="F19" s="88">
        <f t="shared" si="7"/>
      </c>
      <c r="G19" s="56">
        <f t="shared" si="0"/>
      </c>
      <c r="H19" s="57"/>
      <c r="I19" s="84"/>
      <c r="J19" s="85"/>
      <c r="K19" s="88">
        <f t="shared" si="8"/>
      </c>
      <c r="L19" s="56">
        <f t="shared" si="1"/>
      </c>
      <c r="M19" s="58"/>
      <c r="N19" s="84"/>
      <c r="O19" s="85"/>
      <c r="P19" s="88">
        <f t="shared" si="6"/>
      </c>
      <c r="Q19" s="56">
        <f t="shared" si="2"/>
      </c>
      <c r="R19" s="58"/>
      <c r="S19" s="84"/>
      <c r="T19" s="85"/>
      <c r="U19" s="96">
        <f t="shared" si="3"/>
      </c>
      <c r="V19" s="56"/>
      <c r="W19" s="56"/>
      <c r="X19" s="56"/>
      <c r="Y19" s="58"/>
      <c r="Z19" s="59">
        <f t="shared" si="4"/>
      </c>
      <c r="AA19" s="25">
        <f t="shared" si="5"/>
        <v>0</v>
      </c>
    </row>
    <row r="20" spans="1:26" ht="12.75">
      <c r="A20" s="23"/>
      <c r="B20" s="24" t="s">
        <v>4</v>
      </c>
      <c r="C20" s="23"/>
      <c r="D20" s="135">
        <f>SUM(D7:D19)</f>
        <v>25</v>
      </c>
      <c r="E20" s="135">
        <f>SUM(E7:E19)</f>
        <v>69</v>
      </c>
      <c r="F20" s="136">
        <f>IF(E20&gt;0,D20*100/E20,0)</f>
        <v>36.231884057971016</v>
      </c>
      <c r="G20" s="23"/>
      <c r="H20" s="9"/>
      <c r="I20" s="135">
        <f>SUM(I7:I19)</f>
        <v>7</v>
      </c>
      <c r="J20" s="135">
        <f>SUM(J7:J19)</f>
        <v>15</v>
      </c>
      <c r="K20" s="136">
        <f>IF(J20&gt;0,I20*100/J20,0)</f>
        <v>46.666666666666664</v>
      </c>
      <c r="L20" s="23"/>
      <c r="M20" s="16"/>
      <c r="N20" s="135">
        <f>SUM(N7:N19)</f>
        <v>1</v>
      </c>
      <c r="O20" s="135">
        <f>SUM(O7:O19)</f>
        <v>3</v>
      </c>
      <c r="P20" s="136">
        <f>IF(O20&gt;0,N20*100/O20,0)</f>
        <v>33.333333333333336</v>
      </c>
      <c r="Q20" s="23"/>
      <c r="R20" s="16"/>
      <c r="S20" s="40">
        <f aca="true" t="shared" si="9" ref="S20:X20">SUM(S7:S19)</f>
        <v>16</v>
      </c>
      <c r="T20" s="40">
        <f t="shared" si="9"/>
        <v>18</v>
      </c>
      <c r="U20" s="40">
        <f t="shared" si="9"/>
        <v>2</v>
      </c>
      <c r="V20" s="40">
        <f t="shared" si="9"/>
        <v>40</v>
      </c>
      <c r="W20" s="40">
        <f t="shared" si="9"/>
        <v>3</v>
      </c>
      <c r="X20" s="40">
        <f t="shared" si="9"/>
        <v>4</v>
      </c>
      <c r="Y20" s="41"/>
      <c r="Z20" s="44">
        <f>SUM(Z7:Z19)</f>
        <v>60</v>
      </c>
    </row>
    <row r="21" spans="1:27" ht="12.75" customHeight="1">
      <c r="A21" s="9"/>
      <c r="B21" s="9"/>
      <c r="C21" s="9"/>
      <c r="D21" s="9"/>
      <c r="E21" s="9"/>
      <c r="F21" s="130"/>
      <c r="G21" s="9"/>
      <c r="H21" s="9"/>
      <c r="I21" s="9"/>
      <c r="J21" s="9"/>
      <c r="K21" s="10"/>
      <c r="L21" s="9"/>
      <c r="M21" s="8"/>
      <c r="N21" s="8"/>
      <c r="O21" s="9"/>
      <c r="P21" s="10"/>
      <c r="Q21" s="9"/>
      <c r="R21" s="8"/>
      <c r="S21" s="9"/>
      <c r="T21" s="9"/>
      <c r="U21" s="9"/>
      <c r="V21" s="9"/>
      <c r="W21" s="9"/>
      <c r="X21" s="9"/>
      <c r="Y21" s="8"/>
      <c r="Z21" s="10"/>
      <c r="AA21" s="9"/>
    </row>
  </sheetData>
  <sheetProtection/>
  <mergeCells count="1">
    <mergeCell ref="B1:E1"/>
  </mergeCells>
  <printOptions/>
  <pageMargins left="0.3937007874015748" right="0.3937007874015748" top="0.7874015748031497" bottom="0.4724409448818898" header="0.35433070866141736" footer="0.2362204724409449"/>
  <pageSetup horizontalDpi="360" verticalDpi="360" orientation="landscape" paperSize="9" r:id="rId1"/>
  <headerFooter alignWithMargins="0">
    <oddHeader>&amp;L&amp;"Lucida Sans,Corsivo"&amp;14POGGIBONSI BASKET - under 14 Elite&amp;R&amp;"Lucida Sans,Corsivo"&amp;12Campionato 2013-2014</oddHeader>
    <oddFooter>&amp;L&amp;F - &amp;D &amp;T&amp;R&amp;A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selection activeCell="X9" sqref="X9"/>
    </sheetView>
  </sheetViews>
  <sheetFormatPr defaultColWidth="8.8515625" defaultRowHeight="12.75"/>
  <cols>
    <col min="1" max="1" width="22.8515625" style="6" customWidth="1"/>
    <col min="2" max="2" width="4.7109375" style="6" customWidth="1"/>
    <col min="3" max="3" width="2.7109375" style="6" customWidth="1"/>
    <col min="4" max="5" width="4.7109375" style="6" customWidth="1"/>
    <col min="6" max="6" width="4.7109375" style="2" customWidth="1"/>
    <col min="7" max="7" width="4.7109375" style="6" hidden="1" customWidth="1"/>
    <col min="8" max="8" width="2.7109375" style="6" customWidth="1"/>
    <col min="9" max="10" width="4.7109375" style="6" customWidth="1"/>
    <col min="11" max="11" width="4.7109375" style="2" customWidth="1"/>
    <col min="12" max="12" width="4.7109375" style="6" hidden="1" customWidth="1"/>
    <col min="13" max="13" width="2.7109375" style="7" customWidth="1"/>
    <col min="14" max="14" width="4.7109375" style="7" customWidth="1"/>
    <col min="15" max="15" width="4.7109375" style="6" customWidth="1"/>
    <col min="16" max="16" width="4.7109375" style="2" customWidth="1"/>
    <col min="17" max="17" width="4.7109375" style="6" hidden="1" customWidth="1"/>
    <col min="18" max="18" width="2.7109375" style="7" customWidth="1"/>
    <col min="19" max="24" width="4.7109375" style="6" customWidth="1"/>
    <col min="25" max="25" width="2.7109375" style="7" customWidth="1"/>
    <col min="26" max="26" width="7.8515625" style="2" customWidth="1"/>
    <col min="27" max="27" width="4.28125" style="6" hidden="1" customWidth="1"/>
    <col min="28" max="16384" width="8.8515625" style="6" customWidth="1"/>
  </cols>
  <sheetData>
    <row r="1" spans="1:28" ht="14.25" customHeight="1" thickBot="1">
      <c r="A1" s="62" t="s">
        <v>22</v>
      </c>
      <c r="B1" s="143">
        <v>41609</v>
      </c>
      <c r="C1" s="143"/>
      <c r="D1" s="143"/>
      <c r="E1" s="143"/>
      <c r="F1" s="63"/>
      <c r="G1" s="64"/>
      <c r="H1" s="64"/>
      <c r="I1" s="65"/>
      <c r="J1" s="65"/>
      <c r="K1" s="66"/>
      <c r="L1" s="65"/>
      <c r="M1" s="65"/>
      <c r="N1" s="65"/>
      <c r="O1" s="65"/>
      <c r="P1" s="66"/>
      <c r="Q1" s="65"/>
      <c r="R1" s="65"/>
      <c r="S1" s="65"/>
      <c r="T1" s="65"/>
      <c r="U1" s="65"/>
      <c r="V1" s="65"/>
      <c r="W1" s="65"/>
      <c r="X1" s="65"/>
      <c r="Y1" s="65"/>
      <c r="Z1" s="60"/>
      <c r="AA1" s="7"/>
      <c r="AB1" s="7"/>
    </row>
    <row r="2" spans="1:27" s="13" customFormat="1" ht="26.25" customHeight="1">
      <c r="A2" s="45" t="s">
        <v>62</v>
      </c>
      <c r="B2" s="46"/>
      <c r="C2" s="46"/>
      <c r="D2" s="46" t="s">
        <v>55</v>
      </c>
      <c r="E2" s="46"/>
      <c r="F2" s="47"/>
      <c r="G2" s="48"/>
      <c r="H2" s="48"/>
      <c r="I2" s="48"/>
      <c r="J2" s="48"/>
      <c r="K2" s="49"/>
      <c r="L2" s="50"/>
      <c r="M2" s="50"/>
      <c r="N2" s="51" t="s">
        <v>78</v>
      </c>
      <c r="O2" s="48"/>
      <c r="P2" s="49"/>
      <c r="Q2" s="50"/>
      <c r="R2" s="51"/>
      <c r="S2" s="50"/>
      <c r="T2" s="50"/>
      <c r="U2" s="50"/>
      <c r="V2" s="52" t="s">
        <v>10</v>
      </c>
      <c r="W2" s="52"/>
      <c r="X2" s="52"/>
      <c r="Y2" s="52"/>
      <c r="Z2" s="137">
        <v>8</v>
      </c>
      <c r="AA2" s="12"/>
    </row>
    <row r="3" spans="1:27" s="13" customFormat="1" ht="19.5" customHeight="1" thickBot="1">
      <c r="A3" s="97" t="s">
        <v>1</v>
      </c>
      <c r="B3" s="129" t="s">
        <v>79</v>
      </c>
      <c r="C3" s="98"/>
      <c r="D3" s="98"/>
      <c r="E3" s="98"/>
      <c r="F3" s="99"/>
      <c r="G3" s="100"/>
      <c r="H3" s="101"/>
      <c r="I3" s="101"/>
      <c r="J3" s="101"/>
      <c r="K3" s="102"/>
      <c r="L3" s="101"/>
      <c r="M3" s="101"/>
      <c r="N3" s="101"/>
      <c r="O3" s="101"/>
      <c r="P3" s="102"/>
      <c r="Q3" s="101"/>
      <c r="R3" s="101"/>
      <c r="S3" s="101"/>
      <c r="T3" s="101"/>
      <c r="U3" s="101"/>
      <c r="V3" s="101"/>
      <c r="W3" s="101"/>
      <c r="X3" s="101"/>
      <c r="Y3" s="101"/>
      <c r="Z3" s="103"/>
      <c r="AA3" s="12"/>
    </row>
    <row r="4" spans="1:27" ht="14.25" customHeight="1">
      <c r="A4" s="61"/>
      <c r="B4" s="61"/>
      <c r="C4" s="61"/>
      <c r="D4" s="61"/>
      <c r="E4" s="61"/>
      <c r="F4" s="43"/>
      <c r="G4" s="61"/>
      <c r="H4" s="61"/>
      <c r="I4" s="61"/>
      <c r="J4" s="61"/>
      <c r="K4" s="43"/>
      <c r="L4" s="61"/>
      <c r="M4" s="61"/>
      <c r="N4" s="61"/>
      <c r="O4" s="61"/>
      <c r="P4" s="43"/>
      <c r="Q4" s="61"/>
      <c r="R4" s="61"/>
      <c r="S4" s="61"/>
      <c r="T4" s="61"/>
      <c r="U4" s="61"/>
      <c r="V4" s="61"/>
      <c r="W4" s="61"/>
      <c r="X4" s="61"/>
      <c r="Y4" s="61"/>
      <c r="Z4" s="43"/>
      <c r="AA4" s="12"/>
    </row>
    <row r="5" spans="1:27" ht="12.75">
      <c r="A5" s="7"/>
      <c r="B5" s="7"/>
      <c r="C5" s="7"/>
      <c r="D5" s="1" t="s">
        <v>40</v>
      </c>
      <c r="E5" s="1"/>
      <c r="F5" s="3"/>
      <c r="G5" s="1"/>
      <c r="H5" s="7"/>
      <c r="I5" s="1" t="s">
        <v>42</v>
      </c>
      <c r="J5" s="1"/>
      <c r="K5" s="3"/>
      <c r="L5" s="1"/>
      <c r="M5" s="11"/>
      <c r="N5" s="1" t="s">
        <v>41</v>
      </c>
      <c r="O5" s="1"/>
      <c r="P5" s="3"/>
      <c r="Q5" s="1"/>
      <c r="R5" s="11"/>
      <c r="S5" s="11"/>
      <c r="T5" s="11"/>
      <c r="U5" s="11"/>
      <c r="V5" s="11"/>
      <c r="W5" s="11"/>
      <c r="X5" s="11"/>
      <c r="Y5" s="11"/>
      <c r="Z5" s="11"/>
      <c r="AA5" s="12"/>
    </row>
    <row r="6" spans="1:27" s="110" customFormat="1" ht="24.75" customHeight="1" thickBot="1">
      <c r="A6" s="108"/>
      <c r="B6" s="111" t="s">
        <v>44</v>
      </c>
      <c r="C6" s="111"/>
      <c r="D6" s="111" t="s">
        <v>29</v>
      </c>
      <c r="E6" s="111" t="s">
        <v>5</v>
      </c>
      <c r="F6" s="107" t="s">
        <v>0</v>
      </c>
      <c r="G6" s="111"/>
      <c r="H6" s="109"/>
      <c r="I6" s="111" t="s">
        <v>29</v>
      </c>
      <c r="J6" s="111" t="s">
        <v>5</v>
      </c>
      <c r="K6" s="107" t="s">
        <v>0</v>
      </c>
      <c r="L6" s="111"/>
      <c r="M6" s="111"/>
      <c r="N6" s="111" t="s">
        <v>29</v>
      </c>
      <c r="O6" s="111" t="s">
        <v>5</v>
      </c>
      <c r="P6" s="107" t="s">
        <v>0</v>
      </c>
      <c r="Q6" s="111"/>
      <c r="R6" s="111"/>
      <c r="S6" s="107" t="s">
        <v>30</v>
      </c>
      <c r="T6" s="107" t="s">
        <v>43</v>
      </c>
      <c r="U6" s="107" t="s">
        <v>32</v>
      </c>
      <c r="V6" s="107" t="s">
        <v>33</v>
      </c>
      <c r="W6" s="107" t="s">
        <v>34</v>
      </c>
      <c r="X6" s="107" t="s">
        <v>35</v>
      </c>
      <c r="Y6" s="107"/>
      <c r="Z6" s="107" t="s">
        <v>2</v>
      </c>
      <c r="AA6" s="109"/>
    </row>
    <row r="7" spans="1:27" ht="12.75">
      <c r="A7" s="67" t="s">
        <v>13</v>
      </c>
      <c r="B7" s="68" t="s">
        <v>65</v>
      </c>
      <c r="C7" s="69"/>
      <c r="D7" s="70">
        <v>0</v>
      </c>
      <c r="E7" s="70">
        <v>0</v>
      </c>
      <c r="F7" s="71">
        <f>IF(ISERROR(G7),0,G7)</f>
        <v>0</v>
      </c>
      <c r="G7" s="70" t="e">
        <f>IF(B7="x",(D7*100)/E7,"")</f>
        <v>#DIV/0!</v>
      </c>
      <c r="H7" s="69"/>
      <c r="I7" s="78">
        <v>0</v>
      </c>
      <c r="J7" s="79">
        <v>0</v>
      </c>
      <c r="K7" s="86">
        <f>IF(ISERROR(L7),0,L7)</f>
        <v>0</v>
      </c>
      <c r="L7" s="70" t="e">
        <f>IF(B7="x",(I7*100)/J7,"")</f>
        <v>#DIV/0!</v>
      </c>
      <c r="M7" s="69"/>
      <c r="N7" s="78">
        <v>0</v>
      </c>
      <c r="O7" s="79">
        <v>0</v>
      </c>
      <c r="P7" s="86">
        <f>IF(ISERROR(Q7),0,Q7)</f>
        <v>0</v>
      </c>
      <c r="Q7" s="70" t="e">
        <f>IF(B7="x",(N7*100)/O7,"")</f>
        <v>#DIV/0!</v>
      </c>
      <c r="R7" s="69"/>
      <c r="S7" s="78">
        <v>0</v>
      </c>
      <c r="T7" s="79">
        <v>0</v>
      </c>
      <c r="U7" s="80">
        <f>IF(S7&lt;&gt;"",T7-S7,"")</f>
        <v>0</v>
      </c>
      <c r="V7" s="70">
        <v>0</v>
      </c>
      <c r="W7" s="70">
        <v>0</v>
      </c>
      <c r="X7" s="70">
        <v>0</v>
      </c>
      <c r="Y7" s="69"/>
      <c r="Z7" s="72">
        <f>IF(B7="x",(D7*2)+I7+(N7*3),"")</f>
        <v>0</v>
      </c>
      <c r="AA7" s="25">
        <f>IF(Z7="",0,Z7)</f>
        <v>0</v>
      </c>
    </row>
    <row r="8" spans="1:27" ht="12.75">
      <c r="A8" s="17" t="s">
        <v>28</v>
      </c>
      <c r="B8" s="18" t="s">
        <v>65</v>
      </c>
      <c r="C8" s="20"/>
      <c r="D8" s="81">
        <v>2</v>
      </c>
      <c r="E8" s="82">
        <v>9</v>
      </c>
      <c r="F8" s="87">
        <f>IF(ISERROR(G8),0,G8)</f>
        <v>22.22222222222222</v>
      </c>
      <c r="G8" s="19">
        <f aca="true" t="shared" si="0" ref="G8:G19">IF(B8="x",(D8*100)/E8,"")</f>
        <v>22.22222222222222</v>
      </c>
      <c r="H8" s="21"/>
      <c r="I8" s="81">
        <v>0</v>
      </c>
      <c r="J8" s="82">
        <v>0</v>
      </c>
      <c r="K8" s="87">
        <f>IF(ISERROR(L8),0,L8)</f>
        <v>0</v>
      </c>
      <c r="L8" s="19" t="e">
        <f aca="true" t="shared" si="1" ref="L8:L19">IF(B8="x",(I8*100)/J8,"")</f>
        <v>#DIV/0!</v>
      </c>
      <c r="M8" s="22"/>
      <c r="N8" s="81">
        <v>0</v>
      </c>
      <c r="O8" s="82">
        <v>0</v>
      </c>
      <c r="P8" s="87">
        <f>IF(ISERROR(Q8),0,Q8)</f>
        <v>0</v>
      </c>
      <c r="Q8" s="19" t="e">
        <f aca="true" t="shared" si="2" ref="Q8:Q19">IF(B8="x",(N8*100)/O8,"")</f>
        <v>#DIV/0!</v>
      </c>
      <c r="R8" s="22"/>
      <c r="S8" s="81">
        <v>3</v>
      </c>
      <c r="T8" s="82">
        <v>4</v>
      </c>
      <c r="U8" s="83">
        <f aca="true" t="shared" si="3" ref="U8:U19">IF(S8&lt;&gt;"",T8-S8,"")</f>
        <v>1</v>
      </c>
      <c r="V8" s="19">
        <v>0</v>
      </c>
      <c r="W8" s="19">
        <v>1</v>
      </c>
      <c r="X8" s="19">
        <v>1</v>
      </c>
      <c r="Y8" s="22"/>
      <c r="Z8" s="42">
        <f aca="true" t="shared" si="4" ref="Z8:Z19">IF(B8="x",(D8*2)+I8+(N8*3),"")</f>
        <v>4</v>
      </c>
      <c r="AA8" s="25">
        <f aca="true" t="shared" si="5" ref="AA8:AA19">IF(Z8="",0,Z8)</f>
        <v>4</v>
      </c>
    </row>
    <row r="9" spans="1:27" ht="12.75">
      <c r="A9" s="17" t="s">
        <v>14</v>
      </c>
      <c r="B9" s="18" t="s">
        <v>65</v>
      </c>
      <c r="C9" s="20"/>
      <c r="D9" s="81">
        <v>0</v>
      </c>
      <c r="E9" s="82">
        <v>1</v>
      </c>
      <c r="F9" s="87">
        <f>IF(ISERROR(G9),0,G9)</f>
        <v>0</v>
      </c>
      <c r="G9" s="19">
        <f t="shared" si="0"/>
        <v>0</v>
      </c>
      <c r="H9" s="21"/>
      <c r="I9" s="81">
        <v>0</v>
      </c>
      <c r="J9" s="82">
        <v>0</v>
      </c>
      <c r="K9" s="87">
        <f>IF(ISERROR(L9),0,L9)</f>
        <v>0</v>
      </c>
      <c r="L9" s="19" t="e">
        <f t="shared" si="1"/>
        <v>#DIV/0!</v>
      </c>
      <c r="M9" s="22"/>
      <c r="N9" s="81">
        <v>0</v>
      </c>
      <c r="O9" s="82">
        <v>0</v>
      </c>
      <c r="P9" s="87">
        <f>IF(ISERROR(Q9),0,Q9)</f>
        <v>0</v>
      </c>
      <c r="Q9" s="19" t="e">
        <f t="shared" si="2"/>
        <v>#DIV/0!</v>
      </c>
      <c r="R9" s="22"/>
      <c r="S9" s="81">
        <v>1</v>
      </c>
      <c r="T9" s="82">
        <v>0</v>
      </c>
      <c r="U9" s="83">
        <f t="shared" si="3"/>
        <v>-1</v>
      </c>
      <c r="V9" s="19">
        <v>0</v>
      </c>
      <c r="W9" s="19">
        <v>0</v>
      </c>
      <c r="X9" s="19">
        <v>0</v>
      </c>
      <c r="Y9" s="22"/>
      <c r="Z9" s="42">
        <f t="shared" si="4"/>
        <v>0</v>
      </c>
      <c r="AA9" s="25">
        <f t="shared" si="5"/>
        <v>0</v>
      </c>
    </row>
    <row r="10" spans="1:27" ht="12.75">
      <c r="A10" s="17" t="s">
        <v>15</v>
      </c>
      <c r="B10" s="18" t="s">
        <v>65</v>
      </c>
      <c r="C10" s="20"/>
      <c r="D10" s="81">
        <v>9</v>
      </c>
      <c r="E10" s="82">
        <v>21</v>
      </c>
      <c r="F10" s="87">
        <f>IF(ISERROR(G10),0,G10)</f>
        <v>42.857142857142854</v>
      </c>
      <c r="G10" s="19">
        <f>IF(B10="x",(D10*100)/E10,"")</f>
        <v>42.857142857142854</v>
      </c>
      <c r="H10" s="21"/>
      <c r="I10" s="81">
        <v>2</v>
      </c>
      <c r="J10" s="82">
        <v>3</v>
      </c>
      <c r="K10" s="87">
        <f>IF(ISERROR(L10),0,L10)</f>
        <v>66.66666666666667</v>
      </c>
      <c r="L10" s="19">
        <f t="shared" si="1"/>
        <v>66.66666666666667</v>
      </c>
      <c r="M10" s="22"/>
      <c r="N10" s="81">
        <v>0</v>
      </c>
      <c r="O10" s="82">
        <v>0</v>
      </c>
      <c r="P10" s="87">
        <f aca="true" t="shared" si="6" ref="P10:P19">IF(ISERROR(Q10),0,Q10)</f>
        <v>0</v>
      </c>
      <c r="Q10" s="19" t="e">
        <f t="shared" si="2"/>
        <v>#DIV/0!</v>
      </c>
      <c r="R10" s="22"/>
      <c r="S10" s="81">
        <v>4</v>
      </c>
      <c r="T10" s="82">
        <v>6</v>
      </c>
      <c r="U10" s="83">
        <f t="shared" si="3"/>
        <v>2</v>
      </c>
      <c r="V10" s="19">
        <v>9</v>
      </c>
      <c r="W10" s="19">
        <v>1</v>
      </c>
      <c r="X10" s="19">
        <v>0</v>
      </c>
      <c r="Y10" s="22"/>
      <c r="Z10" s="42">
        <f t="shared" si="4"/>
        <v>20</v>
      </c>
      <c r="AA10" s="25">
        <f t="shared" si="5"/>
        <v>20</v>
      </c>
    </row>
    <row r="11" spans="1:27" ht="12.75">
      <c r="A11" s="17" t="s">
        <v>52</v>
      </c>
      <c r="B11" s="18" t="s">
        <v>65</v>
      </c>
      <c r="C11" s="20"/>
      <c r="D11" s="81">
        <v>2</v>
      </c>
      <c r="E11" s="82">
        <v>3</v>
      </c>
      <c r="F11" s="87">
        <f aca="true" t="shared" si="7" ref="F11:F19">IF(ISERROR(G11),0,G11)</f>
        <v>66.66666666666667</v>
      </c>
      <c r="G11" s="19">
        <f t="shared" si="0"/>
        <v>66.66666666666667</v>
      </c>
      <c r="H11" s="21"/>
      <c r="I11" s="81">
        <v>0</v>
      </c>
      <c r="J11" s="82">
        <v>0</v>
      </c>
      <c r="K11" s="87">
        <f aca="true" t="shared" si="8" ref="K11:K19">IF(ISERROR(L11),0,L11)</f>
        <v>0</v>
      </c>
      <c r="L11" s="19" t="e">
        <f t="shared" si="1"/>
        <v>#DIV/0!</v>
      </c>
      <c r="M11" s="22"/>
      <c r="N11" s="81">
        <v>0</v>
      </c>
      <c r="O11" s="82">
        <v>0</v>
      </c>
      <c r="P11" s="87">
        <f t="shared" si="6"/>
        <v>0</v>
      </c>
      <c r="Q11" s="19" t="e">
        <f t="shared" si="2"/>
        <v>#DIV/0!</v>
      </c>
      <c r="R11" s="22"/>
      <c r="S11" s="81">
        <v>0</v>
      </c>
      <c r="T11" s="82">
        <v>1</v>
      </c>
      <c r="U11" s="83">
        <f t="shared" si="3"/>
        <v>1</v>
      </c>
      <c r="V11" s="19">
        <v>1</v>
      </c>
      <c r="W11" s="19">
        <v>0</v>
      </c>
      <c r="X11" s="19">
        <v>0</v>
      </c>
      <c r="Y11" s="22"/>
      <c r="Z11" s="42">
        <f t="shared" si="4"/>
        <v>4</v>
      </c>
      <c r="AA11" s="25">
        <f t="shared" si="5"/>
        <v>4</v>
      </c>
    </row>
    <row r="12" spans="1:27" ht="12.75">
      <c r="A12" s="17" t="s">
        <v>21</v>
      </c>
      <c r="B12" s="18" t="s">
        <v>65</v>
      </c>
      <c r="C12" s="20"/>
      <c r="D12" s="81">
        <v>6</v>
      </c>
      <c r="E12" s="82">
        <v>14</v>
      </c>
      <c r="F12" s="87">
        <f>IF(ISERROR(G12),0,G12)</f>
        <v>42.857142857142854</v>
      </c>
      <c r="G12" s="19">
        <f>IF(B12="x",(D12*100)/E12,"")</f>
        <v>42.857142857142854</v>
      </c>
      <c r="H12" s="21"/>
      <c r="I12" s="81">
        <v>0</v>
      </c>
      <c r="J12" s="82">
        <v>0</v>
      </c>
      <c r="K12" s="87">
        <f>IF(ISERROR(L12),0,L12)</f>
        <v>0</v>
      </c>
      <c r="L12" s="19" t="e">
        <f>IF(B12="x",(I12*100)/J12,"")</f>
        <v>#DIV/0!</v>
      </c>
      <c r="M12" s="22"/>
      <c r="N12" s="81">
        <v>0</v>
      </c>
      <c r="O12" s="82">
        <v>0</v>
      </c>
      <c r="P12" s="87">
        <f>IF(ISERROR(Q12),0,Q12)</f>
        <v>0</v>
      </c>
      <c r="Q12" s="19" t="e">
        <f>IF(B12="x",(N12*100)/O12,"")</f>
        <v>#DIV/0!</v>
      </c>
      <c r="R12" s="22"/>
      <c r="S12" s="81">
        <v>1</v>
      </c>
      <c r="T12" s="82">
        <v>2</v>
      </c>
      <c r="U12" s="83">
        <f>IF(S12&lt;&gt;"",T12-S12,"")</f>
        <v>1</v>
      </c>
      <c r="V12" s="19">
        <v>6</v>
      </c>
      <c r="W12" s="19">
        <v>0</v>
      </c>
      <c r="X12" s="19">
        <v>0</v>
      </c>
      <c r="Y12" s="22"/>
      <c r="Z12" s="42">
        <f>IF(B12="x",(D12*2)+I12+(N12*3),"")</f>
        <v>12</v>
      </c>
      <c r="AA12" s="25">
        <f>IF(Z12="",0,Z12)</f>
        <v>12</v>
      </c>
    </row>
    <row r="13" spans="1:27" ht="12.75">
      <c r="A13" s="17" t="s">
        <v>27</v>
      </c>
      <c r="B13" s="18" t="s">
        <v>65</v>
      </c>
      <c r="C13" s="20"/>
      <c r="D13" s="81">
        <v>0</v>
      </c>
      <c r="E13" s="82">
        <v>1</v>
      </c>
      <c r="F13" s="87">
        <f t="shared" si="7"/>
        <v>0</v>
      </c>
      <c r="G13" s="19">
        <f t="shared" si="0"/>
        <v>0</v>
      </c>
      <c r="H13" s="21"/>
      <c r="I13" s="81">
        <v>0</v>
      </c>
      <c r="J13" s="82">
        <v>0</v>
      </c>
      <c r="K13" s="87">
        <f t="shared" si="8"/>
        <v>0</v>
      </c>
      <c r="L13" s="19" t="e">
        <f t="shared" si="1"/>
        <v>#DIV/0!</v>
      </c>
      <c r="M13" s="22"/>
      <c r="N13" s="81">
        <v>0</v>
      </c>
      <c r="O13" s="82">
        <v>0</v>
      </c>
      <c r="P13" s="87">
        <f t="shared" si="6"/>
        <v>0</v>
      </c>
      <c r="Q13" s="19" t="e">
        <f t="shared" si="2"/>
        <v>#DIV/0!</v>
      </c>
      <c r="R13" s="22"/>
      <c r="S13" s="81">
        <v>0</v>
      </c>
      <c r="T13" s="82">
        <v>1</v>
      </c>
      <c r="U13" s="83">
        <f t="shared" si="3"/>
        <v>1</v>
      </c>
      <c r="V13" s="19">
        <v>0</v>
      </c>
      <c r="W13" s="19">
        <v>0</v>
      </c>
      <c r="X13" s="19">
        <v>0</v>
      </c>
      <c r="Y13" s="22"/>
      <c r="Z13" s="42">
        <f t="shared" si="4"/>
        <v>0</v>
      </c>
      <c r="AA13" s="25">
        <f t="shared" si="5"/>
        <v>0</v>
      </c>
    </row>
    <row r="14" spans="1:27" ht="12.75">
      <c r="A14" s="17" t="s">
        <v>16</v>
      </c>
      <c r="B14" s="18" t="s">
        <v>65</v>
      </c>
      <c r="C14" s="20"/>
      <c r="D14" s="81">
        <v>0</v>
      </c>
      <c r="E14" s="82">
        <v>3</v>
      </c>
      <c r="F14" s="87">
        <f>IF(ISERROR(G14),0,G14)</f>
        <v>0</v>
      </c>
      <c r="G14" s="19">
        <f>IF(B14="x",(D14*100)/E14,"")</f>
        <v>0</v>
      </c>
      <c r="H14" s="21"/>
      <c r="I14" s="81">
        <v>0</v>
      </c>
      <c r="J14" s="82">
        <v>0</v>
      </c>
      <c r="K14" s="87">
        <f>IF(ISERROR(L14),0,L14)</f>
        <v>0</v>
      </c>
      <c r="L14" s="19" t="e">
        <f t="shared" si="1"/>
        <v>#DIV/0!</v>
      </c>
      <c r="M14" s="22"/>
      <c r="N14" s="81">
        <v>0</v>
      </c>
      <c r="O14" s="82">
        <v>0</v>
      </c>
      <c r="P14" s="87">
        <f t="shared" si="6"/>
        <v>0</v>
      </c>
      <c r="Q14" s="19" t="e">
        <f t="shared" si="2"/>
        <v>#DIV/0!</v>
      </c>
      <c r="R14" s="22"/>
      <c r="S14" s="81">
        <v>0</v>
      </c>
      <c r="T14" s="82">
        <v>0</v>
      </c>
      <c r="U14" s="83">
        <f t="shared" si="3"/>
        <v>0</v>
      </c>
      <c r="V14" s="19">
        <v>0</v>
      </c>
      <c r="W14" s="19">
        <v>0</v>
      </c>
      <c r="X14" s="19">
        <v>0</v>
      </c>
      <c r="Y14" s="22"/>
      <c r="Z14" s="42">
        <f t="shared" si="4"/>
        <v>0</v>
      </c>
      <c r="AA14" s="25">
        <f t="shared" si="5"/>
        <v>0</v>
      </c>
    </row>
    <row r="15" spans="1:27" ht="12.75">
      <c r="A15" s="17" t="s">
        <v>17</v>
      </c>
      <c r="B15" s="18" t="s">
        <v>65</v>
      </c>
      <c r="C15" s="20"/>
      <c r="D15" s="81">
        <v>0</v>
      </c>
      <c r="E15" s="82">
        <v>1</v>
      </c>
      <c r="F15" s="87">
        <f t="shared" si="7"/>
        <v>0</v>
      </c>
      <c r="G15" s="19">
        <f t="shared" si="0"/>
        <v>0</v>
      </c>
      <c r="H15" s="21"/>
      <c r="I15" s="81">
        <v>0</v>
      </c>
      <c r="J15" s="82">
        <v>0</v>
      </c>
      <c r="K15" s="87">
        <f t="shared" si="8"/>
        <v>0</v>
      </c>
      <c r="L15" s="19" t="e">
        <f t="shared" si="1"/>
        <v>#DIV/0!</v>
      </c>
      <c r="M15" s="22"/>
      <c r="N15" s="81">
        <v>0</v>
      </c>
      <c r="O15" s="82">
        <v>0</v>
      </c>
      <c r="P15" s="87">
        <f t="shared" si="6"/>
        <v>0</v>
      </c>
      <c r="Q15" s="19" t="e">
        <f t="shared" si="2"/>
        <v>#DIV/0!</v>
      </c>
      <c r="R15" s="22"/>
      <c r="S15" s="81">
        <v>0</v>
      </c>
      <c r="T15" s="82">
        <v>0</v>
      </c>
      <c r="U15" s="83">
        <f t="shared" si="3"/>
        <v>0</v>
      </c>
      <c r="V15" s="19">
        <v>0</v>
      </c>
      <c r="W15" s="19">
        <v>0</v>
      </c>
      <c r="X15" s="19">
        <v>0</v>
      </c>
      <c r="Y15" s="22"/>
      <c r="Z15" s="42">
        <f t="shared" si="4"/>
        <v>0</v>
      </c>
      <c r="AA15" s="25">
        <f t="shared" si="5"/>
        <v>0</v>
      </c>
    </row>
    <row r="16" spans="1:27" ht="12.75">
      <c r="A16" s="17" t="s">
        <v>18</v>
      </c>
      <c r="B16" s="18" t="s">
        <v>65</v>
      </c>
      <c r="C16" s="20"/>
      <c r="D16" s="81">
        <v>1</v>
      </c>
      <c r="E16" s="82">
        <v>10</v>
      </c>
      <c r="F16" s="87">
        <f t="shared" si="7"/>
        <v>10</v>
      </c>
      <c r="G16" s="19">
        <f t="shared" si="0"/>
        <v>10</v>
      </c>
      <c r="H16" s="21"/>
      <c r="I16" s="81">
        <v>0</v>
      </c>
      <c r="J16" s="82">
        <v>0</v>
      </c>
      <c r="K16" s="87">
        <f t="shared" si="8"/>
        <v>0</v>
      </c>
      <c r="L16" s="19" t="e">
        <f t="shared" si="1"/>
        <v>#DIV/0!</v>
      </c>
      <c r="M16" s="22"/>
      <c r="N16" s="81">
        <v>0</v>
      </c>
      <c r="O16" s="82">
        <v>1</v>
      </c>
      <c r="P16" s="87">
        <f t="shared" si="6"/>
        <v>0</v>
      </c>
      <c r="Q16" s="19">
        <f t="shared" si="2"/>
        <v>0</v>
      </c>
      <c r="R16" s="22"/>
      <c r="S16" s="81">
        <v>3</v>
      </c>
      <c r="T16" s="82">
        <v>2</v>
      </c>
      <c r="U16" s="83">
        <f t="shared" si="3"/>
        <v>-1</v>
      </c>
      <c r="V16" s="19">
        <v>5</v>
      </c>
      <c r="W16" s="19">
        <v>0</v>
      </c>
      <c r="X16" s="19">
        <v>0</v>
      </c>
      <c r="Y16" s="22"/>
      <c r="Z16" s="42">
        <f t="shared" si="4"/>
        <v>2</v>
      </c>
      <c r="AA16" s="25">
        <f t="shared" si="5"/>
        <v>2</v>
      </c>
    </row>
    <row r="17" spans="1:27" ht="12.75">
      <c r="A17" s="17" t="s">
        <v>53</v>
      </c>
      <c r="B17" s="18" t="s">
        <v>65</v>
      </c>
      <c r="C17" s="20"/>
      <c r="D17" s="81">
        <v>0</v>
      </c>
      <c r="E17" s="82">
        <v>3</v>
      </c>
      <c r="F17" s="87">
        <f t="shared" si="7"/>
        <v>0</v>
      </c>
      <c r="G17" s="19">
        <f t="shared" si="0"/>
        <v>0</v>
      </c>
      <c r="H17" s="21"/>
      <c r="I17" s="81">
        <v>0</v>
      </c>
      <c r="J17" s="82">
        <v>0</v>
      </c>
      <c r="K17" s="87">
        <f t="shared" si="8"/>
        <v>0</v>
      </c>
      <c r="L17" s="19" t="e">
        <f t="shared" si="1"/>
        <v>#DIV/0!</v>
      </c>
      <c r="M17" s="22"/>
      <c r="N17" s="81">
        <v>0</v>
      </c>
      <c r="O17" s="82">
        <v>0</v>
      </c>
      <c r="P17" s="87">
        <f t="shared" si="6"/>
        <v>0</v>
      </c>
      <c r="Q17" s="19" t="e">
        <f t="shared" si="2"/>
        <v>#DIV/0!</v>
      </c>
      <c r="R17" s="22"/>
      <c r="S17" s="81">
        <v>2</v>
      </c>
      <c r="T17" s="82">
        <v>1</v>
      </c>
      <c r="U17" s="83">
        <f t="shared" si="3"/>
        <v>-1</v>
      </c>
      <c r="V17" s="19">
        <v>1</v>
      </c>
      <c r="W17" s="19">
        <v>0</v>
      </c>
      <c r="X17" s="19">
        <v>0</v>
      </c>
      <c r="Y17" s="22"/>
      <c r="Z17" s="42">
        <f t="shared" si="4"/>
        <v>0</v>
      </c>
      <c r="AA17" s="25">
        <f t="shared" si="5"/>
        <v>0</v>
      </c>
    </row>
    <row r="18" spans="1:27" ht="12.75">
      <c r="A18" s="17" t="s">
        <v>19</v>
      </c>
      <c r="B18" s="18" t="s">
        <v>65</v>
      </c>
      <c r="C18" s="20"/>
      <c r="D18" s="81">
        <v>0</v>
      </c>
      <c r="E18" s="82">
        <v>1</v>
      </c>
      <c r="F18" s="87">
        <f t="shared" si="7"/>
        <v>0</v>
      </c>
      <c r="G18" s="19">
        <f t="shared" si="0"/>
        <v>0</v>
      </c>
      <c r="H18" s="21"/>
      <c r="I18" s="81">
        <v>0</v>
      </c>
      <c r="J18" s="82">
        <v>0</v>
      </c>
      <c r="K18" s="87">
        <f t="shared" si="8"/>
        <v>0</v>
      </c>
      <c r="L18" s="19" t="e">
        <f t="shared" si="1"/>
        <v>#DIV/0!</v>
      </c>
      <c r="M18" s="22"/>
      <c r="N18" s="81">
        <v>0</v>
      </c>
      <c r="O18" s="82">
        <v>0</v>
      </c>
      <c r="P18" s="87">
        <f t="shared" si="6"/>
        <v>0</v>
      </c>
      <c r="Q18" s="19" t="e">
        <f t="shared" si="2"/>
        <v>#DIV/0!</v>
      </c>
      <c r="R18" s="22"/>
      <c r="S18" s="81">
        <v>1</v>
      </c>
      <c r="T18" s="82">
        <v>0</v>
      </c>
      <c r="U18" s="83">
        <f t="shared" si="3"/>
        <v>-1</v>
      </c>
      <c r="V18" s="19">
        <v>0</v>
      </c>
      <c r="W18" s="19">
        <v>0</v>
      </c>
      <c r="X18" s="19">
        <v>0</v>
      </c>
      <c r="Y18" s="22"/>
      <c r="Z18" s="42">
        <f t="shared" si="4"/>
        <v>0</v>
      </c>
      <c r="AA18" s="25">
        <f t="shared" si="5"/>
        <v>0</v>
      </c>
    </row>
    <row r="19" spans="1:27" ht="13.5" thickBot="1">
      <c r="A19" s="53" t="s">
        <v>20</v>
      </c>
      <c r="B19" s="54"/>
      <c r="C19" s="55"/>
      <c r="D19" s="84"/>
      <c r="E19" s="85"/>
      <c r="F19" s="88">
        <f t="shared" si="7"/>
      </c>
      <c r="G19" s="56">
        <f t="shared" si="0"/>
      </c>
      <c r="H19" s="57"/>
      <c r="I19" s="84"/>
      <c r="J19" s="85"/>
      <c r="K19" s="88">
        <f t="shared" si="8"/>
      </c>
      <c r="L19" s="56">
        <f t="shared" si="1"/>
      </c>
      <c r="M19" s="58"/>
      <c r="N19" s="84"/>
      <c r="O19" s="85"/>
      <c r="P19" s="88">
        <f t="shared" si="6"/>
      </c>
      <c r="Q19" s="56">
        <f t="shared" si="2"/>
      </c>
      <c r="R19" s="58"/>
      <c r="S19" s="84"/>
      <c r="T19" s="85"/>
      <c r="U19" s="96">
        <f t="shared" si="3"/>
      </c>
      <c r="V19" s="56"/>
      <c r="W19" s="56"/>
      <c r="X19" s="56"/>
      <c r="Y19" s="58"/>
      <c r="Z19" s="59">
        <f t="shared" si="4"/>
      </c>
      <c r="AA19" s="25">
        <f t="shared" si="5"/>
        <v>0</v>
      </c>
    </row>
    <row r="20" spans="1:26" ht="12.75">
      <c r="A20" s="23"/>
      <c r="B20" s="24" t="s">
        <v>4</v>
      </c>
      <c r="C20" s="23"/>
      <c r="D20" s="135">
        <f>SUM(D7:D19)</f>
        <v>20</v>
      </c>
      <c r="E20" s="135">
        <f>SUM(E7:E19)</f>
        <v>67</v>
      </c>
      <c r="F20" s="136">
        <f>IF(E20&gt;0,D20*100/E20,0)</f>
        <v>29.850746268656717</v>
      </c>
      <c r="G20" s="23"/>
      <c r="H20" s="9"/>
      <c r="I20" s="135">
        <f>SUM(I7:I19)</f>
        <v>2</v>
      </c>
      <c r="J20" s="135">
        <f>SUM(J7:J19)</f>
        <v>3</v>
      </c>
      <c r="K20" s="136">
        <f>IF(J20&gt;0,I20*100/J20,0)</f>
        <v>66.66666666666667</v>
      </c>
      <c r="L20" s="23"/>
      <c r="M20" s="16"/>
      <c r="N20" s="135">
        <f>SUM(N7:N19)</f>
        <v>0</v>
      </c>
      <c r="O20" s="135">
        <f>SUM(O7:O19)</f>
        <v>1</v>
      </c>
      <c r="P20" s="136">
        <f>IF(O20&gt;0,N20*100/O20,0)</f>
        <v>0</v>
      </c>
      <c r="Q20" s="23"/>
      <c r="R20" s="16"/>
      <c r="S20" s="40">
        <f aca="true" t="shared" si="9" ref="S20:X20">SUM(S7:S19)</f>
        <v>15</v>
      </c>
      <c r="T20" s="40">
        <f t="shared" si="9"/>
        <v>17</v>
      </c>
      <c r="U20" s="40">
        <f t="shared" si="9"/>
        <v>2</v>
      </c>
      <c r="V20" s="40">
        <f t="shared" si="9"/>
        <v>22</v>
      </c>
      <c r="W20" s="40">
        <f t="shared" si="9"/>
        <v>2</v>
      </c>
      <c r="X20" s="40">
        <f t="shared" si="9"/>
        <v>1</v>
      </c>
      <c r="Y20" s="41"/>
      <c r="Z20" s="44">
        <f>SUM(Z7:Z19)</f>
        <v>42</v>
      </c>
    </row>
    <row r="21" spans="1:27" ht="12.75" customHeight="1">
      <c r="A21" s="9"/>
      <c r="B21" s="9"/>
      <c r="C21" s="9"/>
      <c r="D21" s="9"/>
      <c r="E21" s="9"/>
      <c r="F21" s="130"/>
      <c r="G21" s="9"/>
      <c r="H21" s="9"/>
      <c r="I21" s="9"/>
      <c r="J21" s="9"/>
      <c r="K21" s="10"/>
      <c r="L21" s="9"/>
      <c r="M21" s="8"/>
      <c r="N21" s="8"/>
      <c r="O21" s="9"/>
      <c r="P21" s="10"/>
      <c r="Q21" s="9"/>
      <c r="R21" s="8"/>
      <c r="S21" s="9"/>
      <c r="T21" s="9"/>
      <c r="U21" s="9"/>
      <c r="V21" s="9"/>
      <c r="W21" s="9"/>
      <c r="X21" s="9"/>
      <c r="Y21" s="8"/>
      <c r="Z21" s="10"/>
      <c r="AA21" s="9"/>
    </row>
  </sheetData>
  <sheetProtection/>
  <mergeCells count="1">
    <mergeCell ref="B1:E1"/>
  </mergeCells>
  <printOptions/>
  <pageMargins left="0.3937007874015748" right="0.3937007874015748" top="0.7874015748031497" bottom="0.4724409448818898" header="0.35433070866141736" footer="0.2362204724409449"/>
  <pageSetup horizontalDpi="360" verticalDpi="360" orientation="landscape" paperSize="9" r:id="rId1"/>
  <headerFooter alignWithMargins="0">
    <oddHeader>&amp;L&amp;"Lucida Sans,Corsivo"&amp;14POGGIBONSI BASKET - under 14 Elite&amp;R&amp;"Lucida Sans,Corsivo"&amp;12Campionato 2013-2014</oddHeader>
    <oddFooter>&amp;L&amp;F - &amp;D &amp;T&amp;R&amp;A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selection activeCell="T30" sqref="T30"/>
    </sheetView>
  </sheetViews>
  <sheetFormatPr defaultColWidth="8.8515625" defaultRowHeight="12.75"/>
  <cols>
    <col min="1" max="1" width="22.8515625" style="6" customWidth="1"/>
    <col min="2" max="2" width="4.7109375" style="6" customWidth="1"/>
    <col min="3" max="3" width="2.7109375" style="6" customWidth="1"/>
    <col min="4" max="5" width="4.7109375" style="6" customWidth="1"/>
    <col min="6" max="6" width="4.7109375" style="2" customWidth="1"/>
    <col min="7" max="7" width="4.7109375" style="6" hidden="1" customWidth="1"/>
    <col min="8" max="8" width="2.7109375" style="6" customWidth="1"/>
    <col min="9" max="10" width="4.7109375" style="6" customWidth="1"/>
    <col min="11" max="11" width="4.7109375" style="2" customWidth="1"/>
    <col min="12" max="12" width="4.7109375" style="6" hidden="1" customWidth="1"/>
    <col min="13" max="13" width="2.7109375" style="7" customWidth="1"/>
    <col min="14" max="14" width="4.7109375" style="7" customWidth="1"/>
    <col min="15" max="15" width="4.7109375" style="6" customWidth="1"/>
    <col min="16" max="16" width="4.7109375" style="2" customWidth="1"/>
    <col min="17" max="17" width="4.7109375" style="6" hidden="1" customWidth="1"/>
    <col min="18" max="18" width="2.7109375" style="7" customWidth="1"/>
    <col min="19" max="24" width="4.7109375" style="6" customWidth="1"/>
    <col min="25" max="25" width="2.7109375" style="7" customWidth="1"/>
    <col min="26" max="26" width="7.8515625" style="2" customWidth="1"/>
    <col min="27" max="27" width="4.28125" style="6" hidden="1" customWidth="1"/>
    <col min="28" max="16384" width="8.8515625" style="6" customWidth="1"/>
  </cols>
  <sheetData>
    <row r="1" spans="1:28" ht="14.25" customHeight="1" thickBot="1">
      <c r="A1" s="62" t="s">
        <v>6</v>
      </c>
      <c r="B1" s="143">
        <v>41615</v>
      </c>
      <c r="C1" s="143"/>
      <c r="D1" s="143"/>
      <c r="E1" s="143"/>
      <c r="F1" s="63"/>
      <c r="G1" s="64"/>
      <c r="H1" s="64"/>
      <c r="I1" s="65"/>
      <c r="J1" s="65"/>
      <c r="K1" s="66"/>
      <c r="L1" s="65"/>
      <c r="M1" s="65"/>
      <c r="N1" s="65"/>
      <c r="O1" s="65"/>
      <c r="P1" s="66"/>
      <c r="Q1" s="65"/>
      <c r="R1" s="65"/>
      <c r="S1" s="65"/>
      <c r="T1" s="65"/>
      <c r="U1" s="65"/>
      <c r="V1" s="65"/>
      <c r="W1" s="65"/>
      <c r="X1" s="65"/>
      <c r="Y1" s="65"/>
      <c r="Z1" s="60"/>
      <c r="AA1" s="7"/>
      <c r="AB1" s="7"/>
    </row>
    <row r="2" spans="1:27" s="13" customFormat="1" ht="26.25" customHeight="1">
      <c r="A2" s="46" t="s">
        <v>55</v>
      </c>
      <c r="B2" s="46"/>
      <c r="C2" s="46"/>
      <c r="D2" s="46" t="s">
        <v>25</v>
      </c>
      <c r="E2" s="46"/>
      <c r="F2" s="47"/>
      <c r="G2" s="48"/>
      <c r="H2" s="48"/>
      <c r="I2" s="48"/>
      <c r="J2" s="48"/>
      <c r="K2" s="49"/>
      <c r="L2" s="50"/>
      <c r="M2" s="50"/>
      <c r="N2" s="51" t="s">
        <v>80</v>
      </c>
      <c r="O2" s="48"/>
      <c r="P2" s="49"/>
      <c r="Q2" s="50"/>
      <c r="R2" s="51"/>
      <c r="S2" s="50"/>
      <c r="T2" s="50"/>
      <c r="U2" s="50"/>
      <c r="V2" s="52" t="s">
        <v>10</v>
      </c>
      <c r="W2" s="52"/>
      <c r="X2" s="52"/>
      <c r="Y2" s="52"/>
      <c r="Z2" s="131">
        <v>9</v>
      </c>
      <c r="AA2" s="12"/>
    </row>
    <row r="3" spans="1:27" s="13" customFormat="1" ht="19.5" customHeight="1" thickBot="1">
      <c r="A3" s="97" t="s">
        <v>1</v>
      </c>
      <c r="B3" s="129" t="s">
        <v>81</v>
      </c>
      <c r="C3" s="98"/>
      <c r="D3" s="98"/>
      <c r="E3" s="98"/>
      <c r="F3" s="99"/>
      <c r="G3" s="100"/>
      <c r="H3" s="101"/>
      <c r="I3" s="101"/>
      <c r="J3" s="101"/>
      <c r="K3" s="102"/>
      <c r="L3" s="101"/>
      <c r="M3" s="101"/>
      <c r="N3" s="101"/>
      <c r="O3" s="101"/>
      <c r="P3" s="102"/>
      <c r="Q3" s="101"/>
      <c r="R3" s="101"/>
      <c r="S3" s="101"/>
      <c r="T3" s="101"/>
      <c r="U3" s="101"/>
      <c r="V3" s="101"/>
      <c r="W3" s="101"/>
      <c r="X3" s="101"/>
      <c r="Y3" s="101"/>
      <c r="Z3" s="103"/>
      <c r="AA3" s="12"/>
    </row>
    <row r="4" spans="1:27" ht="14.25" customHeight="1">
      <c r="A4" s="61"/>
      <c r="B4" s="61"/>
      <c r="C4" s="61"/>
      <c r="D4" s="61"/>
      <c r="E4" s="61"/>
      <c r="F4" s="43"/>
      <c r="G4" s="61"/>
      <c r="H4" s="61"/>
      <c r="I4" s="61"/>
      <c r="J4" s="61"/>
      <c r="K4" s="43"/>
      <c r="L4" s="61"/>
      <c r="M4" s="61"/>
      <c r="N4" s="61"/>
      <c r="O4" s="61"/>
      <c r="P4" s="43"/>
      <c r="Q4" s="61"/>
      <c r="R4" s="61"/>
      <c r="S4" s="61"/>
      <c r="T4" s="61"/>
      <c r="U4" s="61"/>
      <c r="V4" s="61"/>
      <c r="W4" s="61"/>
      <c r="X4" s="61"/>
      <c r="Y4" s="61"/>
      <c r="Z4" s="43"/>
      <c r="AA4" s="12"/>
    </row>
    <row r="5" spans="1:27" ht="12.75">
      <c r="A5" s="7"/>
      <c r="B5" s="7"/>
      <c r="C5" s="7"/>
      <c r="D5" s="1" t="s">
        <v>40</v>
      </c>
      <c r="E5" s="1"/>
      <c r="F5" s="3"/>
      <c r="G5" s="1"/>
      <c r="H5" s="7"/>
      <c r="I5" s="1" t="s">
        <v>42</v>
      </c>
      <c r="J5" s="1"/>
      <c r="K5" s="3"/>
      <c r="L5" s="1"/>
      <c r="M5" s="11"/>
      <c r="N5" s="1" t="s">
        <v>41</v>
      </c>
      <c r="O5" s="1"/>
      <c r="P5" s="3"/>
      <c r="Q5" s="1"/>
      <c r="R5" s="11"/>
      <c r="S5" s="11"/>
      <c r="T5" s="11"/>
      <c r="U5" s="11"/>
      <c r="V5" s="11"/>
      <c r="W5" s="11"/>
      <c r="X5" s="11"/>
      <c r="Y5" s="11"/>
      <c r="Z5" s="11"/>
      <c r="AA5" s="12"/>
    </row>
    <row r="6" spans="1:27" s="110" customFormat="1" ht="24.75" customHeight="1" thickBot="1">
      <c r="A6" s="108"/>
      <c r="B6" s="111" t="s">
        <v>44</v>
      </c>
      <c r="C6" s="111"/>
      <c r="D6" s="111" t="s">
        <v>29</v>
      </c>
      <c r="E6" s="111" t="s">
        <v>5</v>
      </c>
      <c r="F6" s="107" t="s">
        <v>0</v>
      </c>
      <c r="G6" s="111"/>
      <c r="H6" s="109"/>
      <c r="I6" s="111" t="s">
        <v>29</v>
      </c>
      <c r="J6" s="111" t="s">
        <v>5</v>
      </c>
      <c r="K6" s="107" t="s">
        <v>0</v>
      </c>
      <c r="L6" s="111"/>
      <c r="M6" s="111"/>
      <c r="N6" s="111" t="s">
        <v>29</v>
      </c>
      <c r="O6" s="111" t="s">
        <v>5</v>
      </c>
      <c r="P6" s="107" t="s">
        <v>0</v>
      </c>
      <c r="Q6" s="111"/>
      <c r="R6" s="111"/>
      <c r="S6" s="107" t="s">
        <v>30</v>
      </c>
      <c r="T6" s="107" t="s">
        <v>43</v>
      </c>
      <c r="U6" s="107" t="s">
        <v>32</v>
      </c>
      <c r="V6" s="107" t="s">
        <v>33</v>
      </c>
      <c r="W6" s="107" t="s">
        <v>34</v>
      </c>
      <c r="X6" s="107" t="s">
        <v>35</v>
      </c>
      <c r="Y6" s="107"/>
      <c r="Z6" s="107" t="s">
        <v>2</v>
      </c>
      <c r="AA6" s="109"/>
    </row>
    <row r="7" spans="1:27" ht="12.75">
      <c r="A7" s="67" t="s">
        <v>13</v>
      </c>
      <c r="B7" s="68" t="s">
        <v>65</v>
      </c>
      <c r="C7" s="69"/>
      <c r="D7" s="70">
        <v>1</v>
      </c>
      <c r="E7" s="70">
        <v>3</v>
      </c>
      <c r="F7" s="71">
        <f>IF(ISERROR(G7),0,G7)</f>
        <v>33.333333333333336</v>
      </c>
      <c r="G7" s="70">
        <f>IF(B7="x",(D7*100)/E7,"")</f>
        <v>33.333333333333336</v>
      </c>
      <c r="H7" s="69"/>
      <c r="I7" s="78">
        <v>0</v>
      </c>
      <c r="J7" s="79">
        <v>0</v>
      </c>
      <c r="K7" s="86">
        <f>IF(ISERROR(L7),0,L7)</f>
        <v>0</v>
      </c>
      <c r="L7" s="70" t="e">
        <f>IF(B7="x",(I7*100)/J7,"")</f>
        <v>#DIV/0!</v>
      </c>
      <c r="M7" s="69"/>
      <c r="N7" s="78">
        <v>0</v>
      </c>
      <c r="O7" s="79">
        <v>0</v>
      </c>
      <c r="P7" s="86">
        <f>IF(ISERROR(Q7),0,Q7)</f>
        <v>0</v>
      </c>
      <c r="Q7" s="70" t="e">
        <f>IF(B7="x",(N7*100)/O7,"")</f>
        <v>#DIV/0!</v>
      </c>
      <c r="R7" s="69"/>
      <c r="S7" s="78">
        <v>2</v>
      </c>
      <c r="T7" s="79">
        <v>0</v>
      </c>
      <c r="U7" s="80">
        <f>IF(S7&lt;&gt;"",T7-S7,"")</f>
        <v>-2</v>
      </c>
      <c r="V7" s="70">
        <v>0</v>
      </c>
      <c r="W7" s="70">
        <v>0</v>
      </c>
      <c r="X7" s="70">
        <v>0</v>
      </c>
      <c r="Y7" s="69"/>
      <c r="Z7" s="72">
        <f>IF(B7="x",(D7*2)+I7+(N7*3),"")</f>
        <v>2</v>
      </c>
      <c r="AA7" s="25">
        <f>IF(Z7="",0,Z7)</f>
        <v>2</v>
      </c>
    </row>
    <row r="8" spans="1:27" ht="12.75">
      <c r="A8" s="17" t="s">
        <v>28</v>
      </c>
      <c r="B8" s="18" t="s">
        <v>65</v>
      </c>
      <c r="C8" s="20"/>
      <c r="D8" s="81">
        <v>9</v>
      </c>
      <c r="E8" s="82">
        <v>15</v>
      </c>
      <c r="F8" s="87">
        <f>IF(ISERROR(G8),0,G8)</f>
        <v>60</v>
      </c>
      <c r="G8" s="19">
        <f aca="true" t="shared" si="0" ref="G8:G19">IF(B8="x",(D8*100)/E8,"")</f>
        <v>60</v>
      </c>
      <c r="H8" s="21"/>
      <c r="I8" s="81">
        <v>3</v>
      </c>
      <c r="J8" s="82">
        <v>9</v>
      </c>
      <c r="K8" s="87">
        <f>IF(ISERROR(L8),0,L8)</f>
        <v>33.333333333333336</v>
      </c>
      <c r="L8" s="19">
        <f aca="true" t="shared" si="1" ref="L8:L19">IF(B8="x",(I8*100)/J8,"")</f>
        <v>33.333333333333336</v>
      </c>
      <c r="M8" s="22"/>
      <c r="N8" s="81">
        <v>0</v>
      </c>
      <c r="O8" s="82">
        <v>0</v>
      </c>
      <c r="P8" s="87">
        <f>IF(ISERROR(Q8),0,Q8)</f>
        <v>0</v>
      </c>
      <c r="Q8" s="19" t="e">
        <f aca="true" t="shared" si="2" ref="Q8:Q19">IF(B8="x",(N8*100)/O8,"")</f>
        <v>#DIV/0!</v>
      </c>
      <c r="R8" s="22"/>
      <c r="S8" s="81">
        <v>1</v>
      </c>
      <c r="T8" s="82">
        <v>9</v>
      </c>
      <c r="U8" s="83">
        <f aca="true" t="shared" si="3" ref="U8:U19">IF(S8&lt;&gt;"",T8-S8,"")</f>
        <v>8</v>
      </c>
      <c r="V8" s="19">
        <v>5</v>
      </c>
      <c r="W8" s="19">
        <v>1</v>
      </c>
      <c r="X8" s="19">
        <v>0</v>
      </c>
      <c r="Y8" s="22"/>
      <c r="Z8" s="42">
        <f aca="true" t="shared" si="4" ref="Z8:Z19">IF(B8="x",(D8*2)+I8+(N8*3),"")</f>
        <v>21</v>
      </c>
      <c r="AA8" s="25">
        <f aca="true" t="shared" si="5" ref="AA8:AA19">IF(Z8="",0,Z8)</f>
        <v>21</v>
      </c>
    </row>
    <row r="9" spans="1:27" ht="12.75">
      <c r="A9" s="17" t="s">
        <v>14</v>
      </c>
      <c r="B9" s="18" t="s">
        <v>65</v>
      </c>
      <c r="C9" s="20"/>
      <c r="D9" s="81">
        <v>1</v>
      </c>
      <c r="E9" s="82">
        <v>4</v>
      </c>
      <c r="F9" s="87">
        <f>IF(ISERROR(G9),0,G9)</f>
        <v>25</v>
      </c>
      <c r="G9" s="19">
        <f t="shared" si="0"/>
        <v>25</v>
      </c>
      <c r="H9" s="21"/>
      <c r="I9" s="81">
        <v>0</v>
      </c>
      <c r="J9" s="82">
        <v>0</v>
      </c>
      <c r="K9" s="87">
        <f>IF(ISERROR(L9),0,L9)</f>
        <v>0</v>
      </c>
      <c r="L9" s="19" t="e">
        <f t="shared" si="1"/>
        <v>#DIV/0!</v>
      </c>
      <c r="M9" s="22"/>
      <c r="N9" s="81">
        <v>0</v>
      </c>
      <c r="O9" s="82">
        <v>0</v>
      </c>
      <c r="P9" s="87">
        <f>IF(ISERROR(Q9),0,Q9)</f>
        <v>0</v>
      </c>
      <c r="Q9" s="19" t="e">
        <f t="shared" si="2"/>
        <v>#DIV/0!</v>
      </c>
      <c r="R9" s="22"/>
      <c r="S9" s="81">
        <v>1</v>
      </c>
      <c r="T9" s="82">
        <v>0</v>
      </c>
      <c r="U9" s="83">
        <f t="shared" si="3"/>
        <v>-1</v>
      </c>
      <c r="V9" s="19">
        <v>2</v>
      </c>
      <c r="W9" s="19">
        <v>0</v>
      </c>
      <c r="X9" s="19">
        <v>0</v>
      </c>
      <c r="Y9" s="22"/>
      <c r="Z9" s="42">
        <f t="shared" si="4"/>
        <v>2</v>
      </c>
      <c r="AA9" s="25">
        <f t="shared" si="5"/>
        <v>2</v>
      </c>
    </row>
    <row r="10" spans="1:27" ht="12.75">
      <c r="A10" s="17" t="s">
        <v>15</v>
      </c>
      <c r="B10" s="18" t="s">
        <v>65</v>
      </c>
      <c r="C10" s="20"/>
      <c r="D10" s="81">
        <v>15</v>
      </c>
      <c r="E10" s="82">
        <v>19</v>
      </c>
      <c r="F10" s="87">
        <f>IF(ISERROR(G10),0,G10)</f>
        <v>78.94736842105263</v>
      </c>
      <c r="G10" s="19">
        <f>IF(B10="x",(D10*100)/E10,"")</f>
        <v>78.94736842105263</v>
      </c>
      <c r="H10" s="21"/>
      <c r="I10" s="81">
        <v>13</v>
      </c>
      <c r="J10" s="82">
        <v>15</v>
      </c>
      <c r="K10" s="87">
        <f>IF(ISERROR(L10),0,L10)</f>
        <v>86.66666666666667</v>
      </c>
      <c r="L10" s="19">
        <f t="shared" si="1"/>
        <v>86.66666666666667</v>
      </c>
      <c r="M10" s="22"/>
      <c r="N10" s="81">
        <v>0</v>
      </c>
      <c r="O10" s="82">
        <v>0</v>
      </c>
      <c r="P10" s="87">
        <f aca="true" t="shared" si="6" ref="P10:P19">IF(ISERROR(Q10),0,Q10)</f>
        <v>0</v>
      </c>
      <c r="Q10" s="19" t="e">
        <f t="shared" si="2"/>
        <v>#DIV/0!</v>
      </c>
      <c r="R10" s="22"/>
      <c r="S10" s="81">
        <v>6</v>
      </c>
      <c r="T10" s="82">
        <v>7</v>
      </c>
      <c r="U10" s="83">
        <f t="shared" si="3"/>
        <v>1</v>
      </c>
      <c r="V10" s="19">
        <v>10</v>
      </c>
      <c r="W10" s="19">
        <v>0</v>
      </c>
      <c r="X10" s="19">
        <v>1</v>
      </c>
      <c r="Y10" s="22"/>
      <c r="Z10" s="42">
        <f t="shared" si="4"/>
        <v>43</v>
      </c>
      <c r="AA10" s="25">
        <f t="shared" si="5"/>
        <v>43</v>
      </c>
    </row>
    <row r="11" spans="1:27" ht="12.75">
      <c r="A11" s="17" t="s">
        <v>52</v>
      </c>
      <c r="B11" s="18" t="s">
        <v>65</v>
      </c>
      <c r="C11" s="20"/>
      <c r="D11" s="81">
        <v>0</v>
      </c>
      <c r="E11" s="82">
        <v>1</v>
      </c>
      <c r="F11" s="87">
        <f aca="true" t="shared" si="7" ref="F11:F19">IF(ISERROR(G11),0,G11)</f>
        <v>0</v>
      </c>
      <c r="G11" s="19">
        <f t="shared" si="0"/>
        <v>0</v>
      </c>
      <c r="H11" s="21"/>
      <c r="I11" s="81">
        <v>0</v>
      </c>
      <c r="J11" s="82">
        <v>0</v>
      </c>
      <c r="K11" s="87">
        <f aca="true" t="shared" si="8" ref="K11:K19">IF(ISERROR(L11),0,L11)</f>
        <v>0</v>
      </c>
      <c r="L11" s="19" t="e">
        <f t="shared" si="1"/>
        <v>#DIV/0!</v>
      </c>
      <c r="M11" s="22"/>
      <c r="N11" s="81">
        <v>0</v>
      </c>
      <c r="O11" s="82">
        <v>0</v>
      </c>
      <c r="P11" s="87">
        <f t="shared" si="6"/>
        <v>0</v>
      </c>
      <c r="Q11" s="19" t="e">
        <f t="shared" si="2"/>
        <v>#DIV/0!</v>
      </c>
      <c r="R11" s="22"/>
      <c r="S11" s="81">
        <v>0</v>
      </c>
      <c r="T11" s="82">
        <v>1</v>
      </c>
      <c r="U11" s="83">
        <f t="shared" si="3"/>
        <v>1</v>
      </c>
      <c r="V11" s="19">
        <v>2</v>
      </c>
      <c r="W11" s="19">
        <v>0</v>
      </c>
      <c r="X11" s="19">
        <v>0</v>
      </c>
      <c r="Y11" s="22"/>
      <c r="Z11" s="42">
        <f t="shared" si="4"/>
        <v>0</v>
      </c>
      <c r="AA11" s="25">
        <f t="shared" si="5"/>
        <v>0</v>
      </c>
    </row>
    <row r="12" spans="1:27" ht="12.75">
      <c r="A12" s="17" t="s">
        <v>21</v>
      </c>
      <c r="B12" s="18" t="s">
        <v>65</v>
      </c>
      <c r="C12" s="20"/>
      <c r="D12" s="81">
        <v>11</v>
      </c>
      <c r="E12" s="82">
        <v>17</v>
      </c>
      <c r="F12" s="87">
        <f>IF(ISERROR(G12),0,G12)</f>
        <v>64.70588235294117</v>
      </c>
      <c r="G12" s="19">
        <f>IF(B12="x",(D12*100)/E12,"")</f>
        <v>64.70588235294117</v>
      </c>
      <c r="H12" s="21"/>
      <c r="I12" s="81">
        <v>0</v>
      </c>
      <c r="J12" s="82">
        <v>0</v>
      </c>
      <c r="K12" s="87">
        <f>IF(ISERROR(L12),0,L12)</f>
        <v>0</v>
      </c>
      <c r="L12" s="19" t="e">
        <f>IF(B12="x",(I12*100)/J12,"")</f>
        <v>#DIV/0!</v>
      </c>
      <c r="M12" s="22"/>
      <c r="N12" s="81">
        <v>0</v>
      </c>
      <c r="O12" s="82">
        <v>0</v>
      </c>
      <c r="P12" s="87">
        <f>IF(ISERROR(Q12),0,Q12)</f>
        <v>0</v>
      </c>
      <c r="Q12" s="19" t="e">
        <f>IF(B12="x",(N12*100)/O12,"")</f>
        <v>#DIV/0!</v>
      </c>
      <c r="R12" s="22"/>
      <c r="S12" s="81">
        <v>1</v>
      </c>
      <c r="T12" s="82">
        <v>16</v>
      </c>
      <c r="U12" s="83">
        <f>IF(S12&lt;&gt;"",T12-S12,"")</f>
        <v>15</v>
      </c>
      <c r="V12" s="19">
        <v>3</v>
      </c>
      <c r="W12" s="19">
        <v>4</v>
      </c>
      <c r="X12" s="19">
        <v>3</v>
      </c>
      <c r="Y12" s="22"/>
      <c r="Z12" s="42">
        <f>IF(B12="x",(D12*2)+I12+(N12*3),"")</f>
        <v>22</v>
      </c>
      <c r="AA12" s="25">
        <f>IF(Z12="",0,Z12)</f>
        <v>22</v>
      </c>
    </row>
    <row r="13" spans="1:27" ht="12.75">
      <c r="A13" s="17" t="s">
        <v>27</v>
      </c>
      <c r="B13" s="18" t="s">
        <v>65</v>
      </c>
      <c r="C13" s="20"/>
      <c r="D13" s="81">
        <v>0</v>
      </c>
      <c r="E13" s="82">
        <v>0</v>
      </c>
      <c r="F13" s="87">
        <f t="shared" si="7"/>
        <v>0</v>
      </c>
      <c r="G13" s="19" t="e">
        <f t="shared" si="0"/>
        <v>#DIV/0!</v>
      </c>
      <c r="H13" s="21"/>
      <c r="I13" s="81">
        <v>0</v>
      </c>
      <c r="J13" s="82">
        <v>0</v>
      </c>
      <c r="K13" s="87">
        <f t="shared" si="8"/>
        <v>0</v>
      </c>
      <c r="L13" s="19" t="e">
        <f t="shared" si="1"/>
        <v>#DIV/0!</v>
      </c>
      <c r="M13" s="22"/>
      <c r="N13" s="81">
        <v>0</v>
      </c>
      <c r="O13" s="82">
        <v>0</v>
      </c>
      <c r="P13" s="87">
        <f t="shared" si="6"/>
        <v>0</v>
      </c>
      <c r="Q13" s="19" t="e">
        <f t="shared" si="2"/>
        <v>#DIV/0!</v>
      </c>
      <c r="R13" s="22"/>
      <c r="S13" s="81">
        <v>1</v>
      </c>
      <c r="T13" s="82">
        <v>1</v>
      </c>
      <c r="U13" s="83">
        <f t="shared" si="3"/>
        <v>0</v>
      </c>
      <c r="V13" s="19">
        <v>0</v>
      </c>
      <c r="W13" s="19">
        <v>0</v>
      </c>
      <c r="X13" s="19">
        <v>0</v>
      </c>
      <c r="Y13" s="22"/>
      <c r="Z13" s="42">
        <f t="shared" si="4"/>
        <v>0</v>
      </c>
      <c r="AA13" s="25">
        <f t="shared" si="5"/>
        <v>0</v>
      </c>
    </row>
    <row r="14" spans="1:27" ht="12.75">
      <c r="A14" s="17" t="s">
        <v>16</v>
      </c>
      <c r="B14" s="18" t="s">
        <v>65</v>
      </c>
      <c r="C14" s="20"/>
      <c r="D14" s="81">
        <v>0</v>
      </c>
      <c r="E14" s="82">
        <v>3</v>
      </c>
      <c r="F14" s="87">
        <f>IF(ISERROR(G14),0,G14)</f>
        <v>0</v>
      </c>
      <c r="G14" s="19">
        <f>IF(B14="x",(D14*100)/E14,"")</f>
        <v>0</v>
      </c>
      <c r="H14" s="21"/>
      <c r="I14" s="81">
        <v>0</v>
      </c>
      <c r="J14" s="82">
        <v>0</v>
      </c>
      <c r="K14" s="87">
        <f>IF(ISERROR(L14),0,L14)</f>
        <v>0</v>
      </c>
      <c r="L14" s="19" t="e">
        <f t="shared" si="1"/>
        <v>#DIV/0!</v>
      </c>
      <c r="M14" s="22"/>
      <c r="N14" s="81">
        <v>0</v>
      </c>
      <c r="O14" s="82">
        <v>0</v>
      </c>
      <c r="P14" s="87">
        <f t="shared" si="6"/>
        <v>0</v>
      </c>
      <c r="Q14" s="19" t="e">
        <f t="shared" si="2"/>
        <v>#DIV/0!</v>
      </c>
      <c r="R14" s="22"/>
      <c r="S14" s="81">
        <v>0</v>
      </c>
      <c r="T14" s="82">
        <v>2</v>
      </c>
      <c r="U14" s="83">
        <f t="shared" si="3"/>
        <v>2</v>
      </c>
      <c r="V14" s="19">
        <v>1</v>
      </c>
      <c r="W14" s="19">
        <v>0</v>
      </c>
      <c r="X14" s="19">
        <v>0</v>
      </c>
      <c r="Y14" s="22"/>
      <c r="Z14" s="42">
        <f t="shared" si="4"/>
        <v>0</v>
      </c>
      <c r="AA14" s="25">
        <f t="shared" si="5"/>
        <v>0</v>
      </c>
    </row>
    <row r="15" spans="1:27" ht="12.75">
      <c r="A15" s="17" t="s">
        <v>17</v>
      </c>
      <c r="B15" s="18" t="s">
        <v>65</v>
      </c>
      <c r="C15" s="20"/>
      <c r="D15" s="81">
        <v>0</v>
      </c>
      <c r="E15" s="82">
        <v>2</v>
      </c>
      <c r="F15" s="87">
        <f t="shared" si="7"/>
        <v>0</v>
      </c>
      <c r="G15" s="19">
        <f t="shared" si="0"/>
        <v>0</v>
      </c>
      <c r="H15" s="21"/>
      <c r="I15" s="81">
        <v>0</v>
      </c>
      <c r="J15" s="82">
        <v>0</v>
      </c>
      <c r="K15" s="87">
        <f t="shared" si="8"/>
        <v>0</v>
      </c>
      <c r="L15" s="19" t="e">
        <f t="shared" si="1"/>
        <v>#DIV/0!</v>
      </c>
      <c r="M15" s="22"/>
      <c r="N15" s="81">
        <v>0</v>
      </c>
      <c r="O15" s="82">
        <v>0</v>
      </c>
      <c r="P15" s="87">
        <f t="shared" si="6"/>
        <v>0</v>
      </c>
      <c r="Q15" s="19" t="e">
        <f t="shared" si="2"/>
        <v>#DIV/0!</v>
      </c>
      <c r="R15" s="22"/>
      <c r="S15" s="81">
        <v>1</v>
      </c>
      <c r="T15" s="82">
        <v>1</v>
      </c>
      <c r="U15" s="83">
        <f t="shared" si="3"/>
        <v>0</v>
      </c>
      <c r="V15" s="19">
        <v>0</v>
      </c>
      <c r="W15" s="19">
        <v>0</v>
      </c>
      <c r="X15" s="19">
        <v>0</v>
      </c>
      <c r="Y15" s="22"/>
      <c r="Z15" s="42">
        <f t="shared" si="4"/>
        <v>0</v>
      </c>
      <c r="AA15" s="25">
        <f t="shared" si="5"/>
        <v>0</v>
      </c>
    </row>
    <row r="16" spans="1:27" ht="12.75">
      <c r="A16" s="17" t="s">
        <v>18</v>
      </c>
      <c r="B16" s="18" t="s">
        <v>65</v>
      </c>
      <c r="C16" s="20"/>
      <c r="D16" s="81">
        <v>5</v>
      </c>
      <c r="E16" s="82">
        <v>17</v>
      </c>
      <c r="F16" s="87">
        <f t="shared" si="7"/>
        <v>29.41176470588235</v>
      </c>
      <c r="G16" s="19">
        <f t="shared" si="0"/>
        <v>29.41176470588235</v>
      </c>
      <c r="H16" s="21"/>
      <c r="I16" s="81">
        <v>0</v>
      </c>
      <c r="J16" s="82">
        <v>2</v>
      </c>
      <c r="K16" s="87">
        <f t="shared" si="8"/>
        <v>0</v>
      </c>
      <c r="L16" s="19">
        <f t="shared" si="1"/>
        <v>0</v>
      </c>
      <c r="M16" s="22"/>
      <c r="N16" s="81">
        <v>1</v>
      </c>
      <c r="O16" s="82">
        <v>1</v>
      </c>
      <c r="P16" s="87">
        <f t="shared" si="6"/>
        <v>100</v>
      </c>
      <c r="Q16" s="19">
        <f t="shared" si="2"/>
        <v>100</v>
      </c>
      <c r="R16" s="22"/>
      <c r="S16" s="81">
        <v>3</v>
      </c>
      <c r="T16" s="82">
        <v>1</v>
      </c>
      <c r="U16" s="83">
        <f t="shared" si="3"/>
        <v>-2</v>
      </c>
      <c r="V16" s="19">
        <v>4</v>
      </c>
      <c r="W16" s="19">
        <v>2</v>
      </c>
      <c r="X16" s="19">
        <v>0</v>
      </c>
      <c r="Y16" s="22"/>
      <c r="Z16" s="42">
        <f t="shared" si="4"/>
        <v>13</v>
      </c>
      <c r="AA16" s="25">
        <f t="shared" si="5"/>
        <v>13</v>
      </c>
    </row>
    <row r="17" spans="1:27" ht="12.75">
      <c r="A17" s="17" t="s">
        <v>53</v>
      </c>
      <c r="B17" s="18" t="s">
        <v>65</v>
      </c>
      <c r="C17" s="20"/>
      <c r="D17" s="81">
        <v>3</v>
      </c>
      <c r="E17" s="82">
        <v>5</v>
      </c>
      <c r="F17" s="87">
        <f t="shared" si="7"/>
        <v>60</v>
      </c>
      <c r="G17" s="19">
        <f t="shared" si="0"/>
        <v>60</v>
      </c>
      <c r="H17" s="21"/>
      <c r="I17" s="81">
        <v>2</v>
      </c>
      <c r="J17" s="82">
        <v>4</v>
      </c>
      <c r="K17" s="87">
        <f t="shared" si="8"/>
        <v>50</v>
      </c>
      <c r="L17" s="19">
        <f t="shared" si="1"/>
        <v>50</v>
      </c>
      <c r="M17" s="22"/>
      <c r="N17" s="81">
        <v>0</v>
      </c>
      <c r="O17" s="82">
        <v>1</v>
      </c>
      <c r="P17" s="87">
        <f t="shared" si="6"/>
        <v>0</v>
      </c>
      <c r="Q17" s="19">
        <f t="shared" si="2"/>
        <v>0</v>
      </c>
      <c r="R17" s="22"/>
      <c r="S17" s="81">
        <v>3</v>
      </c>
      <c r="T17" s="82">
        <v>5</v>
      </c>
      <c r="U17" s="83">
        <f t="shared" si="3"/>
        <v>2</v>
      </c>
      <c r="V17" s="19">
        <v>5</v>
      </c>
      <c r="W17" s="19">
        <v>2</v>
      </c>
      <c r="X17" s="19">
        <v>0</v>
      </c>
      <c r="Y17" s="22"/>
      <c r="Z17" s="42">
        <f t="shared" si="4"/>
        <v>8</v>
      </c>
      <c r="AA17" s="25">
        <f t="shared" si="5"/>
        <v>8</v>
      </c>
    </row>
    <row r="18" spans="1:27" ht="12.75">
      <c r="A18" s="17" t="s">
        <v>19</v>
      </c>
      <c r="B18" s="18" t="s">
        <v>65</v>
      </c>
      <c r="C18" s="20"/>
      <c r="D18" s="81">
        <v>2</v>
      </c>
      <c r="E18" s="82">
        <v>5</v>
      </c>
      <c r="F18" s="87">
        <f t="shared" si="7"/>
        <v>40</v>
      </c>
      <c r="G18" s="19">
        <f t="shared" si="0"/>
        <v>40</v>
      </c>
      <c r="H18" s="21"/>
      <c r="I18" s="81">
        <v>0</v>
      </c>
      <c r="J18" s="82">
        <v>0</v>
      </c>
      <c r="K18" s="87">
        <f t="shared" si="8"/>
        <v>0</v>
      </c>
      <c r="L18" s="19" t="e">
        <f t="shared" si="1"/>
        <v>#DIV/0!</v>
      </c>
      <c r="M18" s="22"/>
      <c r="N18" s="81">
        <v>0</v>
      </c>
      <c r="O18" s="82">
        <v>0</v>
      </c>
      <c r="P18" s="87">
        <f t="shared" si="6"/>
        <v>0</v>
      </c>
      <c r="Q18" s="19" t="e">
        <f t="shared" si="2"/>
        <v>#DIV/0!</v>
      </c>
      <c r="R18" s="22"/>
      <c r="S18" s="81">
        <v>0</v>
      </c>
      <c r="T18" s="82">
        <v>1</v>
      </c>
      <c r="U18" s="83">
        <f t="shared" si="3"/>
        <v>1</v>
      </c>
      <c r="V18" s="19">
        <v>4</v>
      </c>
      <c r="W18" s="19">
        <v>0</v>
      </c>
      <c r="X18" s="19">
        <v>0</v>
      </c>
      <c r="Y18" s="22"/>
      <c r="Z18" s="42">
        <f t="shared" si="4"/>
        <v>4</v>
      </c>
      <c r="AA18" s="25">
        <f t="shared" si="5"/>
        <v>4</v>
      </c>
    </row>
    <row r="19" spans="1:27" ht="13.5" thickBot="1">
      <c r="A19" s="53" t="s">
        <v>20</v>
      </c>
      <c r="B19" s="54"/>
      <c r="C19" s="55"/>
      <c r="D19" s="84"/>
      <c r="E19" s="85"/>
      <c r="F19" s="88">
        <f t="shared" si="7"/>
      </c>
      <c r="G19" s="56">
        <f t="shared" si="0"/>
      </c>
      <c r="H19" s="57"/>
      <c r="I19" s="84"/>
      <c r="J19" s="85"/>
      <c r="K19" s="88">
        <f t="shared" si="8"/>
      </c>
      <c r="L19" s="56">
        <f t="shared" si="1"/>
      </c>
      <c r="M19" s="58"/>
      <c r="N19" s="84"/>
      <c r="O19" s="85"/>
      <c r="P19" s="88">
        <f t="shared" si="6"/>
      </c>
      <c r="Q19" s="56">
        <f t="shared" si="2"/>
      </c>
      <c r="R19" s="58"/>
      <c r="S19" s="84"/>
      <c r="T19" s="85"/>
      <c r="U19" s="96">
        <f t="shared" si="3"/>
      </c>
      <c r="V19" s="56"/>
      <c r="W19" s="56"/>
      <c r="X19" s="56"/>
      <c r="Y19" s="58"/>
      <c r="Z19" s="59">
        <f t="shared" si="4"/>
      </c>
      <c r="AA19" s="25">
        <f t="shared" si="5"/>
        <v>0</v>
      </c>
    </row>
    <row r="20" spans="1:26" ht="12.75">
      <c r="A20" s="23"/>
      <c r="B20" s="24" t="s">
        <v>4</v>
      </c>
      <c r="C20" s="23"/>
      <c r="D20" s="135">
        <f>SUM(D7:D19)</f>
        <v>47</v>
      </c>
      <c r="E20" s="135">
        <f>SUM(E7:E19)</f>
        <v>91</v>
      </c>
      <c r="F20" s="136">
        <f>IF(E20&gt;0,D20*100/E20,0)</f>
        <v>51.64835164835165</v>
      </c>
      <c r="G20" s="23"/>
      <c r="H20" s="9"/>
      <c r="I20" s="135">
        <f>SUM(I7:I19)</f>
        <v>18</v>
      </c>
      <c r="J20" s="135">
        <f>SUM(J7:J19)</f>
        <v>30</v>
      </c>
      <c r="K20" s="136">
        <f>IF(J20&gt;0,I20*100/J20,0)</f>
        <v>60</v>
      </c>
      <c r="L20" s="23"/>
      <c r="M20" s="16"/>
      <c r="N20" s="135">
        <f>SUM(N7:N19)</f>
        <v>1</v>
      </c>
      <c r="O20" s="135">
        <f>SUM(O7:O19)</f>
        <v>2</v>
      </c>
      <c r="P20" s="136">
        <f>IF(O20&gt;0,N20*100/O20,0)</f>
        <v>50</v>
      </c>
      <c r="Q20" s="23"/>
      <c r="R20" s="16"/>
      <c r="S20" s="40">
        <f aca="true" t="shared" si="9" ref="S20:X20">SUM(S7:S19)</f>
        <v>19</v>
      </c>
      <c r="T20" s="40">
        <f t="shared" si="9"/>
        <v>44</v>
      </c>
      <c r="U20" s="40">
        <f t="shared" si="9"/>
        <v>25</v>
      </c>
      <c r="V20" s="40">
        <f t="shared" si="9"/>
        <v>36</v>
      </c>
      <c r="W20" s="40">
        <f t="shared" si="9"/>
        <v>9</v>
      </c>
      <c r="X20" s="40">
        <f t="shared" si="9"/>
        <v>4</v>
      </c>
      <c r="Y20" s="41"/>
      <c r="Z20" s="44">
        <f>SUM(Z7:Z19)</f>
        <v>115</v>
      </c>
    </row>
    <row r="21" spans="1:27" ht="12.75" customHeight="1">
      <c r="A21" s="9"/>
      <c r="B21" s="9"/>
      <c r="C21" s="9"/>
      <c r="D21" s="9"/>
      <c r="E21" s="9"/>
      <c r="F21" s="130"/>
      <c r="G21" s="9"/>
      <c r="H21" s="9"/>
      <c r="I21" s="9"/>
      <c r="J21" s="9"/>
      <c r="K21" s="10"/>
      <c r="L21" s="9"/>
      <c r="M21" s="8"/>
      <c r="N21" s="8"/>
      <c r="O21" s="9"/>
      <c r="P21" s="10"/>
      <c r="Q21" s="9"/>
      <c r="R21" s="8"/>
      <c r="S21" s="9"/>
      <c r="T21" s="9"/>
      <c r="U21" s="9"/>
      <c r="V21" s="9"/>
      <c r="W21" s="9"/>
      <c r="X21" s="9"/>
      <c r="Y21" s="8"/>
      <c r="Z21" s="10"/>
      <c r="AA21" s="9"/>
    </row>
  </sheetData>
  <sheetProtection/>
  <mergeCells count="1">
    <mergeCell ref="B1:E1"/>
  </mergeCells>
  <printOptions/>
  <pageMargins left="0.3937007874015748" right="0.3937007874015748" top="0.7874015748031497" bottom="0.4724409448818898" header="0.35433070866141736" footer="0.2362204724409449"/>
  <pageSetup horizontalDpi="360" verticalDpi="360" orientation="landscape" paperSize="9" r:id="rId1"/>
  <headerFooter alignWithMargins="0">
    <oddHeader>&amp;L&amp;"Lucida Sans,Corsivo"&amp;14POGGIBONSI BASKET - under 14 Elite&amp;R&amp;"Lucida Sans,Corsivo"&amp;12Campionato 2013-2014</oddHeader>
    <oddFooter>&amp;L&amp;F - &amp;D &amp;T&amp;R&amp;A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selection activeCell="H24" sqref="H24"/>
    </sheetView>
  </sheetViews>
  <sheetFormatPr defaultColWidth="8.8515625" defaultRowHeight="12.75"/>
  <cols>
    <col min="1" max="1" width="22.8515625" style="6" customWidth="1"/>
    <col min="2" max="2" width="4.7109375" style="6" customWidth="1"/>
    <col min="3" max="3" width="2.7109375" style="6" customWidth="1"/>
    <col min="4" max="5" width="4.7109375" style="6" customWidth="1"/>
    <col min="6" max="6" width="4.7109375" style="2" customWidth="1"/>
    <col min="7" max="7" width="4.7109375" style="6" hidden="1" customWidth="1"/>
    <col min="8" max="8" width="2.7109375" style="6" customWidth="1"/>
    <col min="9" max="10" width="4.7109375" style="6" customWidth="1"/>
    <col min="11" max="11" width="4.7109375" style="2" customWidth="1"/>
    <col min="12" max="12" width="4.7109375" style="6" hidden="1" customWidth="1"/>
    <col min="13" max="13" width="2.7109375" style="7" customWidth="1"/>
    <col min="14" max="14" width="4.7109375" style="7" customWidth="1"/>
    <col min="15" max="15" width="4.7109375" style="6" customWidth="1"/>
    <col min="16" max="16" width="4.7109375" style="2" customWidth="1"/>
    <col min="17" max="17" width="4.7109375" style="6" hidden="1" customWidth="1"/>
    <col min="18" max="18" width="2.7109375" style="7" customWidth="1"/>
    <col min="19" max="24" width="4.7109375" style="6" customWidth="1"/>
    <col min="25" max="25" width="2.7109375" style="7" customWidth="1"/>
    <col min="26" max="26" width="7.8515625" style="2" customWidth="1"/>
    <col min="27" max="27" width="4.28125" style="6" hidden="1" customWidth="1"/>
    <col min="28" max="16384" width="8.8515625" style="6" customWidth="1"/>
  </cols>
  <sheetData>
    <row r="1" spans="1:28" ht="14.25" customHeight="1" thickBot="1">
      <c r="A1" s="62" t="s">
        <v>22</v>
      </c>
      <c r="B1" s="143">
        <v>41623</v>
      </c>
      <c r="C1" s="143"/>
      <c r="D1" s="143"/>
      <c r="E1" s="143"/>
      <c r="F1" s="63"/>
      <c r="G1" s="64"/>
      <c r="H1" s="64"/>
      <c r="I1" s="65"/>
      <c r="J1" s="65"/>
      <c r="K1" s="66"/>
      <c r="L1" s="65"/>
      <c r="M1" s="65"/>
      <c r="N1" s="65"/>
      <c r="O1" s="65"/>
      <c r="P1" s="66"/>
      <c r="Q1" s="65"/>
      <c r="R1" s="65"/>
      <c r="S1" s="65"/>
      <c r="T1" s="65"/>
      <c r="U1" s="65"/>
      <c r="V1" s="65"/>
      <c r="W1" s="65"/>
      <c r="X1" s="65"/>
      <c r="Y1" s="65"/>
      <c r="Z1" s="60"/>
      <c r="AA1" s="7"/>
      <c r="AB1" s="7"/>
    </row>
    <row r="2" spans="1:27" s="13" customFormat="1" ht="26.25" customHeight="1">
      <c r="A2" s="45" t="s">
        <v>63</v>
      </c>
      <c r="B2" s="46"/>
      <c r="C2" s="46"/>
      <c r="D2" s="46" t="s">
        <v>55</v>
      </c>
      <c r="E2" s="46"/>
      <c r="F2" s="47"/>
      <c r="G2" s="48"/>
      <c r="H2" s="48"/>
      <c r="I2" s="48"/>
      <c r="J2" s="48"/>
      <c r="K2" s="49"/>
      <c r="L2" s="50"/>
      <c r="M2" s="50"/>
      <c r="N2" s="51" t="s">
        <v>82</v>
      </c>
      <c r="O2" s="48"/>
      <c r="P2" s="49"/>
      <c r="Q2" s="50"/>
      <c r="R2" s="51"/>
      <c r="S2" s="50"/>
      <c r="T2" s="50"/>
      <c r="U2" s="50"/>
      <c r="V2" s="52" t="s">
        <v>10</v>
      </c>
      <c r="W2" s="52"/>
      <c r="X2" s="52"/>
      <c r="Y2" s="52"/>
      <c r="Z2" s="137">
        <v>10</v>
      </c>
      <c r="AA2" s="12"/>
    </row>
    <row r="3" spans="1:27" s="13" customFormat="1" ht="19.5" customHeight="1" thickBot="1">
      <c r="A3" s="97" t="s">
        <v>1</v>
      </c>
      <c r="B3" s="129" t="s">
        <v>83</v>
      </c>
      <c r="C3" s="98"/>
      <c r="D3" s="98"/>
      <c r="E3" s="98"/>
      <c r="F3" s="99"/>
      <c r="G3" s="100"/>
      <c r="H3" s="101"/>
      <c r="I3" s="101"/>
      <c r="J3" s="101"/>
      <c r="K3" s="102"/>
      <c r="L3" s="101"/>
      <c r="M3" s="101"/>
      <c r="N3" s="101"/>
      <c r="O3" s="101"/>
      <c r="P3" s="102"/>
      <c r="Q3" s="101"/>
      <c r="R3" s="101"/>
      <c r="S3" s="101"/>
      <c r="T3" s="101"/>
      <c r="U3" s="101"/>
      <c r="V3" s="101"/>
      <c r="W3" s="101"/>
      <c r="X3" s="101"/>
      <c r="Y3" s="101"/>
      <c r="Z3" s="103"/>
      <c r="AA3" s="12"/>
    </row>
    <row r="4" spans="1:27" ht="14.25" customHeight="1">
      <c r="A4" s="61"/>
      <c r="B4" s="61"/>
      <c r="C4" s="61"/>
      <c r="D4" s="61"/>
      <c r="E4" s="61"/>
      <c r="F4" s="43"/>
      <c r="G4" s="61"/>
      <c r="H4" s="61"/>
      <c r="I4" s="61"/>
      <c r="J4" s="61"/>
      <c r="K4" s="43"/>
      <c r="L4" s="61"/>
      <c r="M4" s="61"/>
      <c r="N4" s="61"/>
      <c r="O4" s="61"/>
      <c r="P4" s="43"/>
      <c r="Q4" s="61"/>
      <c r="R4" s="61"/>
      <c r="S4" s="61"/>
      <c r="T4" s="61"/>
      <c r="U4" s="61"/>
      <c r="V4" s="61"/>
      <c r="W4" s="61"/>
      <c r="X4" s="61"/>
      <c r="Y4" s="61"/>
      <c r="Z4" s="43"/>
      <c r="AA4" s="12"/>
    </row>
    <row r="5" spans="1:27" ht="12.75">
      <c r="A5" s="7"/>
      <c r="B5" s="7"/>
      <c r="C5" s="7"/>
      <c r="D5" s="1" t="s">
        <v>40</v>
      </c>
      <c r="E5" s="1"/>
      <c r="F5" s="3"/>
      <c r="G5" s="1"/>
      <c r="H5" s="7"/>
      <c r="I5" s="1" t="s">
        <v>42</v>
      </c>
      <c r="J5" s="1"/>
      <c r="K5" s="3"/>
      <c r="L5" s="1"/>
      <c r="M5" s="11"/>
      <c r="N5" s="1" t="s">
        <v>41</v>
      </c>
      <c r="O5" s="1"/>
      <c r="P5" s="3"/>
      <c r="Q5" s="1"/>
      <c r="R5" s="11"/>
      <c r="S5" s="11"/>
      <c r="T5" s="11"/>
      <c r="U5" s="11"/>
      <c r="V5" s="11"/>
      <c r="W5" s="11"/>
      <c r="X5" s="11"/>
      <c r="Y5" s="11"/>
      <c r="Z5" s="11"/>
      <c r="AA5" s="12"/>
    </row>
    <row r="6" spans="1:27" s="110" customFormat="1" ht="24.75" customHeight="1" thickBot="1">
      <c r="A6" s="108"/>
      <c r="B6" s="111" t="s">
        <v>44</v>
      </c>
      <c r="C6" s="111"/>
      <c r="D6" s="111" t="s">
        <v>29</v>
      </c>
      <c r="E6" s="111" t="s">
        <v>5</v>
      </c>
      <c r="F6" s="107" t="s">
        <v>0</v>
      </c>
      <c r="G6" s="111"/>
      <c r="H6" s="109"/>
      <c r="I6" s="111" t="s">
        <v>29</v>
      </c>
      <c r="J6" s="111" t="s">
        <v>5</v>
      </c>
      <c r="K6" s="107" t="s">
        <v>0</v>
      </c>
      <c r="L6" s="111"/>
      <c r="M6" s="111"/>
      <c r="N6" s="111" t="s">
        <v>29</v>
      </c>
      <c r="O6" s="111" t="s">
        <v>5</v>
      </c>
      <c r="P6" s="107" t="s">
        <v>0</v>
      </c>
      <c r="Q6" s="111"/>
      <c r="R6" s="111"/>
      <c r="S6" s="107" t="s">
        <v>30</v>
      </c>
      <c r="T6" s="107" t="s">
        <v>43</v>
      </c>
      <c r="U6" s="107" t="s">
        <v>32</v>
      </c>
      <c r="V6" s="107" t="s">
        <v>33</v>
      </c>
      <c r="W6" s="107" t="s">
        <v>34</v>
      </c>
      <c r="X6" s="107" t="s">
        <v>35</v>
      </c>
      <c r="Y6" s="107"/>
      <c r="Z6" s="107" t="s">
        <v>2</v>
      </c>
      <c r="AA6" s="109"/>
    </row>
    <row r="7" spans="1:27" ht="12.75">
      <c r="A7" s="67" t="s">
        <v>13</v>
      </c>
      <c r="B7" s="68" t="s">
        <v>65</v>
      </c>
      <c r="C7" s="69"/>
      <c r="D7" s="70">
        <v>1</v>
      </c>
      <c r="E7" s="70">
        <v>3</v>
      </c>
      <c r="F7" s="71">
        <f>IF(ISERROR(G7),0,G7)</f>
        <v>33.333333333333336</v>
      </c>
      <c r="G7" s="70">
        <f>IF(B7="x",(D7*100)/E7,"")</f>
        <v>33.333333333333336</v>
      </c>
      <c r="H7" s="69"/>
      <c r="I7" s="78">
        <v>0</v>
      </c>
      <c r="J7" s="79">
        <v>0</v>
      </c>
      <c r="K7" s="86">
        <f>IF(ISERROR(L7),0,L7)</f>
        <v>0</v>
      </c>
      <c r="L7" s="70" t="e">
        <f>IF(B7="x",(I7*100)/J7,"")</f>
        <v>#DIV/0!</v>
      </c>
      <c r="M7" s="69"/>
      <c r="N7" s="78">
        <v>0</v>
      </c>
      <c r="O7" s="79">
        <v>0</v>
      </c>
      <c r="P7" s="86">
        <f>IF(ISERROR(Q7),0,Q7)</f>
        <v>0</v>
      </c>
      <c r="Q7" s="70" t="e">
        <f>IF(B7="x",(N7*100)/O7,"")</f>
        <v>#DIV/0!</v>
      </c>
      <c r="R7" s="69"/>
      <c r="S7" s="78">
        <v>1</v>
      </c>
      <c r="T7" s="79">
        <v>0</v>
      </c>
      <c r="U7" s="80">
        <f>IF(S7&lt;&gt;"",T7-S7,"")</f>
        <v>-1</v>
      </c>
      <c r="V7" s="70">
        <v>0</v>
      </c>
      <c r="W7" s="70">
        <v>0</v>
      </c>
      <c r="X7" s="70">
        <v>0</v>
      </c>
      <c r="Y7" s="69"/>
      <c r="Z7" s="72">
        <f>IF(B7="x",(D7*2)+I7+(N7*3),"")</f>
        <v>2</v>
      </c>
      <c r="AA7" s="25">
        <f>IF(Z7="",0,Z7)</f>
        <v>2</v>
      </c>
    </row>
    <row r="8" spans="1:27" ht="12.75">
      <c r="A8" s="17" t="s">
        <v>28</v>
      </c>
      <c r="B8" s="18" t="s">
        <v>65</v>
      </c>
      <c r="C8" s="20"/>
      <c r="D8" s="81">
        <v>2</v>
      </c>
      <c r="E8" s="82">
        <v>9</v>
      </c>
      <c r="F8" s="87">
        <f>IF(ISERROR(G8),0,G8)</f>
        <v>22.22222222222222</v>
      </c>
      <c r="G8" s="19">
        <f aca="true" t="shared" si="0" ref="G8:G19">IF(B8="x",(D8*100)/E8,"")</f>
        <v>22.22222222222222</v>
      </c>
      <c r="H8" s="21"/>
      <c r="I8" s="81">
        <v>0</v>
      </c>
      <c r="J8" s="82">
        <v>0</v>
      </c>
      <c r="K8" s="87">
        <f>IF(ISERROR(L8),0,L8)</f>
        <v>0</v>
      </c>
      <c r="L8" s="19" t="e">
        <f aca="true" t="shared" si="1" ref="L8:L19">IF(B8="x",(I8*100)/J8,"")</f>
        <v>#DIV/0!</v>
      </c>
      <c r="M8" s="22"/>
      <c r="N8" s="81">
        <v>0</v>
      </c>
      <c r="O8" s="82">
        <v>1</v>
      </c>
      <c r="P8" s="87">
        <f>IF(ISERROR(Q8),0,Q8)</f>
        <v>0</v>
      </c>
      <c r="Q8" s="19">
        <f aca="true" t="shared" si="2" ref="Q8:Q19">IF(B8="x",(N8*100)/O8,"")</f>
        <v>0</v>
      </c>
      <c r="R8" s="22"/>
      <c r="S8" s="81">
        <v>1</v>
      </c>
      <c r="T8" s="82">
        <v>2</v>
      </c>
      <c r="U8" s="83">
        <f aca="true" t="shared" si="3" ref="U8:U19">IF(S8&lt;&gt;"",T8-S8,"")</f>
        <v>1</v>
      </c>
      <c r="V8" s="19">
        <v>4</v>
      </c>
      <c r="W8" s="19">
        <v>2</v>
      </c>
      <c r="X8" s="19">
        <v>0</v>
      </c>
      <c r="Y8" s="22"/>
      <c r="Z8" s="42">
        <f aca="true" t="shared" si="4" ref="Z8:Z19">IF(B8="x",(D8*2)+I8+(N8*3),"")</f>
        <v>4</v>
      </c>
      <c r="AA8" s="25">
        <f aca="true" t="shared" si="5" ref="AA8:AA19">IF(Z8="",0,Z8)</f>
        <v>4</v>
      </c>
    </row>
    <row r="9" spans="1:27" ht="12.75">
      <c r="A9" s="17" t="s">
        <v>14</v>
      </c>
      <c r="B9" s="18" t="s">
        <v>65</v>
      </c>
      <c r="C9" s="20"/>
      <c r="D9" s="81">
        <v>0</v>
      </c>
      <c r="E9" s="82">
        <v>2</v>
      </c>
      <c r="F9" s="87">
        <f>IF(ISERROR(G9),0,G9)</f>
        <v>0</v>
      </c>
      <c r="G9" s="19">
        <f t="shared" si="0"/>
        <v>0</v>
      </c>
      <c r="H9" s="21"/>
      <c r="I9" s="81">
        <v>0</v>
      </c>
      <c r="J9" s="82">
        <v>0</v>
      </c>
      <c r="K9" s="87">
        <f>IF(ISERROR(L9),0,L9)</f>
        <v>0</v>
      </c>
      <c r="L9" s="19" t="e">
        <f t="shared" si="1"/>
        <v>#DIV/0!</v>
      </c>
      <c r="M9" s="22"/>
      <c r="N9" s="81">
        <v>0</v>
      </c>
      <c r="O9" s="82">
        <v>0</v>
      </c>
      <c r="P9" s="87">
        <f>IF(ISERROR(Q9),0,Q9)</f>
        <v>0</v>
      </c>
      <c r="Q9" s="19" t="e">
        <f t="shared" si="2"/>
        <v>#DIV/0!</v>
      </c>
      <c r="R9" s="22"/>
      <c r="S9" s="81">
        <v>0</v>
      </c>
      <c r="T9" s="82">
        <v>0</v>
      </c>
      <c r="U9" s="83">
        <f t="shared" si="3"/>
        <v>0</v>
      </c>
      <c r="V9" s="19">
        <v>0</v>
      </c>
      <c r="W9" s="19">
        <v>0</v>
      </c>
      <c r="X9" s="19">
        <v>0</v>
      </c>
      <c r="Y9" s="22"/>
      <c r="Z9" s="42">
        <f t="shared" si="4"/>
        <v>0</v>
      </c>
      <c r="AA9" s="25">
        <f t="shared" si="5"/>
        <v>0</v>
      </c>
    </row>
    <row r="10" spans="1:27" ht="12.75">
      <c r="A10" s="17" t="s">
        <v>15</v>
      </c>
      <c r="B10" s="18" t="s">
        <v>65</v>
      </c>
      <c r="C10" s="20"/>
      <c r="D10" s="81">
        <v>9</v>
      </c>
      <c r="E10" s="82">
        <v>21</v>
      </c>
      <c r="F10" s="87">
        <f>IF(ISERROR(G10),0,G10)</f>
        <v>42.857142857142854</v>
      </c>
      <c r="G10" s="19">
        <f>IF(B10="x",(D10*100)/E10,"")</f>
        <v>42.857142857142854</v>
      </c>
      <c r="H10" s="21"/>
      <c r="I10" s="81">
        <v>12</v>
      </c>
      <c r="J10" s="82">
        <v>14</v>
      </c>
      <c r="K10" s="87">
        <f>IF(ISERROR(L10),0,L10)</f>
        <v>85.71428571428571</v>
      </c>
      <c r="L10" s="19">
        <f t="shared" si="1"/>
        <v>85.71428571428571</v>
      </c>
      <c r="M10" s="22"/>
      <c r="N10" s="81">
        <v>0</v>
      </c>
      <c r="O10" s="82">
        <v>0</v>
      </c>
      <c r="P10" s="87">
        <f aca="true" t="shared" si="6" ref="P10:P19">IF(ISERROR(Q10),0,Q10)</f>
        <v>0</v>
      </c>
      <c r="Q10" s="19" t="e">
        <f t="shared" si="2"/>
        <v>#DIV/0!</v>
      </c>
      <c r="R10" s="22"/>
      <c r="S10" s="81">
        <v>2</v>
      </c>
      <c r="T10" s="82">
        <v>5</v>
      </c>
      <c r="U10" s="83">
        <f t="shared" si="3"/>
        <v>3</v>
      </c>
      <c r="V10" s="19">
        <v>12</v>
      </c>
      <c r="W10" s="19">
        <v>0</v>
      </c>
      <c r="X10" s="19">
        <v>0</v>
      </c>
      <c r="Y10" s="22"/>
      <c r="Z10" s="42">
        <f t="shared" si="4"/>
        <v>30</v>
      </c>
      <c r="AA10" s="25">
        <f t="shared" si="5"/>
        <v>30</v>
      </c>
    </row>
    <row r="11" spans="1:27" ht="12.75">
      <c r="A11" s="17" t="s">
        <v>52</v>
      </c>
      <c r="B11" s="18" t="s">
        <v>65</v>
      </c>
      <c r="C11" s="20"/>
      <c r="D11" s="81">
        <v>0</v>
      </c>
      <c r="E11" s="82">
        <v>0</v>
      </c>
      <c r="F11" s="87">
        <f aca="true" t="shared" si="7" ref="F11:F19">IF(ISERROR(G11),0,G11)</f>
        <v>0</v>
      </c>
      <c r="G11" s="19" t="e">
        <f t="shared" si="0"/>
        <v>#DIV/0!</v>
      </c>
      <c r="H11" s="21"/>
      <c r="I11" s="81">
        <v>0</v>
      </c>
      <c r="J11" s="82">
        <v>0</v>
      </c>
      <c r="K11" s="87">
        <f aca="true" t="shared" si="8" ref="K11:K19">IF(ISERROR(L11),0,L11)</f>
        <v>0</v>
      </c>
      <c r="L11" s="19" t="e">
        <f t="shared" si="1"/>
        <v>#DIV/0!</v>
      </c>
      <c r="M11" s="22"/>
      <c r="N11" s="81">
        <v>0</v>
      </c>
      <c r="O11" s="82">
        <v>0</v>
      </c>
      <c r="P11" s="87">
        <f t="shared" si="6"/>
        <v>0</v>
      </c>
      <c r="Q11" s="19" t="e">
        <f t="shared" si="2"/>
        <v>#DIV/0!</v>
      </c>
      <c r="R11" s="22"/>
      <c r="S11" s="81">
        <v>2</v>
      </c>
      <c r="T11" s="82">
        <v>1</v>
      </c>
      <c r="U11" s="83">
        <f t="shared" si="3"/>
        <v>-1</v>
      </c>
      <c r="V11" s="19">
        <v>1</v>
      </c>
      <c r="W11" s="19">
        <v>0</v>
      </c>
      <c r="X11" s="19">
        <v>0</v>
      </c>
      <c r="Y11" s="22"/>
      <c r="Z11" s="42">
        <f t="shared" si="4"/>
        <v>0</v>
      </c>
      <c r="AA11" s="25">
        <f t="shared" si="5"/>
        <v>0</v>
      </c>
    </row>
    <row r="12" spans="1:27" ht="12.75">
      <c r="A12" s="17" t="s">
        <v>21</v>
      </c>
      <c r="B12" s="18" t="s">
        <v>65</v>
      </c>
      <c r="C12" s="20"/>
      <c r="D12" s="81">
        <v>0</v>
      </c>
      <c r="E12" s="82">
        <v>1</v>
      </c>
      <c r="F12" s="87">
        <f>IF(ISERROR(G12),0,G12)</f>
        <v>0</v>
      </c>
      <c r="G12" s="19">
        <f>IF(B12="x",(D12*100)/E12,"")</f>
        <v>0</v>
      </c>
      <c r="H12" s="21"/>
      <c r="I12" s="81">
        <v>0</v>
      </c>
      <c r="J12" s="82">
        <v>0</v>
      </c>
      <c r="K12" s="87">
        <f>IF(ISERROR(L12),0,L12)</f>
        <v>0</v>
      </c>
      <c r="L12" s="19" t="e">
        <f>IF(B12="x",(I12*100)/J12,"")</f>
        <v>#DIV/0!</v>
      </c>
      <c r="M12" s="22"/>
      <c r="N12" s="81">
        <v>0</v>
      </c>
      <c r="O12" s="82">
        <v>0</v>
      </c>
      <c r="P12" s="87">
        <f>IF(ISERROR(Q12),0,Q12)</f>
        <v>0</v>
      </c>
      <c r="Q12" s="19" t="e">
        <f>IF(B12="x",(N12*100)/O12,"")</f>
        <v>#DIV/0!</v>
      </c>
      <c r="R12" s="22"/>
      <c r="S12" s="81">
        <v>1</v>
      </c>
      <c r="T12" s="82">
        <v>1</v>
      </c>
      <c r="U12" s="83">
        <f>IF(S12&lt;&gt;"",T12-S12,"")</f>
        <v>0</v>
      </c>
      <c r="V12" s="19">
        <v>1</v>
      </c>
      <c r="W12" s="19">
        <v>0</v>
      </c>
      <c r="X12" s="19">
        <v>0</v>
      </c>
      <c r="Y12" s="22"/>
      <c r="Z12" s="42">
        <f>IF(B12="x",(D12*2)+I12+(N12*3),"")</f>
        <v>0</v>
      </c>
      <c r="AA12" s="25">
        <f>IF(Z12="",0,Z12)</f>
        <v>0</v>
      </c>
    </row>
    <row r="13" spans="1:27" ht="12.75">
      <c r="A13" s="17" t="s">
        <v>27</v>
      </c>
      <c r="B13" s="18" t="s">
        <v>65</v>
      </c>
      <c r="C13" s="20"/>
      <c r="D13" s="81">
        <v>0</v>
      </c>
      <c r="E13" s="82">
        <v>0</v>
      </c>
      <c r="F13" s="87">
        <f t="shared" si="7"/>
        <v>0</v>
      </c>
      <c r="G13" s="19" t="e">
        <f t="shared" si="0"/>
        <v>#DIV/0!</v>
      </c>
      <c r="H13" s="21"/>
      <c r="I13" s="81">
        <v>1</v>
      </c>
      <c r="J13" s="82">
        <v>2</v>
      </c>
      <c r="K13" s="87">
        <f t="shared" si="8"/>
        <v>50</v>
      </c>
      <c r="L13" s="19">
        <f t="shared" si="1"/>
        <v>50</v>
      </c>
      <c r="M13" s="22"/>
      <c r="N13" s="81">
        <v>0</v>
      </c>
      <c r="O13" s="82">
        <v>0</v>
      </c>
      <c r="P13" s="87">
        <f t="shared" si="6"/>
        <v>0</v>
      </c>
      <c r="Q13" s="19" t="e">
        <f t="shared" si="2"/>
        <v>#DIV/0!</v>
      </c>
      <c r="R13" s="22"/>
      <c r="S13" s="81">
        <v>1</v>
      </c>
      <c r="T13" s="82">
        <v>2</v>
      </c>
      <c r="U13" s="83">
        <f t="shared" si="3"/>
        <v>1</v>
      </c>
      <c r="V13" s="19">
        <v>2</v>
      </c>
      <c r="W13" s="19">
        <v>0</v>
      </c>
      <c r="X13" s="19">
        <v>0</v>
      </c>
      <c r="Y13" s="22"/>
      <c r="Z13" s="42">
        <f t="shared" si="4"/>
        <v>1</v>
      </c>
      <c r="AA13" s="25">
        <f t="shared" si="5"/>
        <v>1</v>
      </c>
    </row>
    <row r="14" spans="1:27" ht="12.75">
      <c r="A14" s="17" t="s">
        <v>16</v>
      </c>
      <c r="B14" s="18" t="s">
        <v>65</v>
      </c>
      <c r="C14" s="20"/>
      <c r="D14" s="81">
        <v>0</v>
      </c>
      <c r="E14" s="82">
        <v>1</v>
      </c>
      <c r="F14" s="87">
        <f>IF(ISERROR(G14),0,G14)</f>
        <v>0</v>
      </c>
      <c r="G14" s="19">
        <f>IF(B14="x",(D14*100)/E14,"")</f>
        <v>0</v>
      </c>
      <c r="H14" s="21"/>
      <c r="I14" s="81">
        <v>0</v>
      </c>
      <c r="J14" s="82">
        <v>2</v>
      </c>
      <c r="K14" s="87">
        <f>IF(ISERROR(L14),0,L14)</f>
        <v>0</v>
      </c>
      <c r="L14" s="19">
        <f t="shared" si="1"/>
        <v>0</v>
      </c>
      <c r="M14" s="22"/>
      <c r="N14" s="81">
        <v>0</v>
      </c>
      <c r="O14" s="82">
        <v>0</v>
      </c>
      <c r="P14" s="87">
        <f t="shared" si="6"/>
        <v>0</v>
      </c>
      <c r="Q14" s="19" t="e">
        <f t="shared" si="2"/>
        <v>#DIV/0!</v>
      </c>
      <c r="R14" s="22"/>
      <c r="S14" s="81">
        <v>1</v>
      </c>
      <c r="T14" s="82">
        <v>0</v>
      </c>
      <c r="U14" s="83">
        <f t="shared" si="3"/>
        <v>-1</v>
      </c>
      <c r="V14" s="19">
        <v>0</v>
      </c>
      <c r="W14" s="19">
        <v>0</v>
      </c>
      <c r="X14" s="19">
        <v>0</v>
      </c>
      <c r="Y14" s="22"/>
      <c r="Z14" s="42">
        <f t="shared" si="4"/>
        <v>0</v>
      </c>
      <c r="AA14" s="25">
        <f t="shared" si="5"/>
        <v>0</v>
      </c>
    </row>
    <row r="15" spans="1:27" ht="12.75">
      <c r="A15" s="17" t="s">
        <v>17</v>
      </c>
      <c r="B15" s="18" t="s">
        <v>65</v>
      </c>
      <c r="C15" s="20"/>
      <c r="D15" s="81">
        <v>0</v>
      </c>
      <c r="E15" s="82">
        <v>1</v>
      </c>
      <c r="F15" s="87">
        <f t="shared" si="7"/>
        <v>0</v>
      </c>
      <c r="G15" s="19">
        <f t="shared" si="0"/>
        <v>0</v>
      </c>
      <c r="H15" s="21"/>
      <c r="I15" s="81">
        <v>0</v>
      </c>
      <c r="J15" s="82">
        <v>0</v>
      </c>
      <c r="K15" s="87">
        <f t="shared" si="8"/>
        <v>0</v>
      </c>
      <c r="L15" s="19" t="e">
        <f t="shared" si="1"/>
        <v>#DIV/0!</v>
      </c>
      <c r="M15" s="22"/>
      <c r="N15" s="81">
        <v>0</v>
      </c>
      <c r="O15" s="82">
        <v>0</v>
      </c>
      <c r="P15" s="87">
        <f t="shared" si="6"/>
        <v>0</v>
      </c>
      <c r="Q15" s="19" t="e">
        <f t="shared" si="2"/>
        <v>#DIV/0!</v>
      </c>
      <c r="R15" s="22"/>
      <c r="S15" s="81">
        <v>0</v>
      </c>
      <c r="T15" s="82">
        <v>0</v>
      </c>
      <c r="U15" s="83">
        <f t="shared" si="3"/>
        <v>0</v>
      </c>
      <c r="V15" s="19">
        <v>3</v>
      </c>
      <c r="W15" s="19">
        <v>0</v>
      </c>
      <c r="X15" s="19">
        <v>0</v>
      </c>
      <c r="Y15" s="22"/>
      <c r="Z15" s="42">
        <f t="shared" si="4"/>
        <v>0</v>
      </c>
      <c r="AA15" s="25">
        <f t="shared" si="5"/>
        <v>0</v>
      </c>
    </row>
    <row r="16" spans="1:27" ht="12.75">
      <c r="A16" s="17" t="s">
        <v>18</v>
      </c>
      <c r="B16" s="18" t="s">
        <v>65</v>
      </c>
      <c r="C16" s="20"/>
      <c r="D16" s="81">
        <v>5</v>
      </c>
      <c r="E16" s="82">
        <v>13</v>
      </c>
      <c r="F16" s="87">
        <f t="shared" si="7"/>
        <v>38.46153846153846</v>
      </c>
      <c r="G16" s="19">
        <f t="shared" si="0"/>
        <v>38.46153846153846</v>
      </c>
      <c r="H16" s="21"/>
      <c r="I16" s="81">
        <v>0</v>
      </c>
      <c r="J16" s="82">
        <v>0</v>
      </c>
      <c r="K16" s="87">
        <f t="shared" si="8"/>
        <v>0</v>
      </c>
      <c r="L16" s="19" t="e">
        <f t="shared" si="1"/>
        <v>#DIV/0!</v>
      </c>
      <c r="M16" s="22"/>
      <c r="N16" s="81">
        <v>1</v>
      </c>
      <c r="O16" s="82">
        <v>4</v>
      </c>
      <c r="P16" s="87">
        <f t="shared" si="6"/>
        <v>25</v>
      </c>
      <c r="Q16" s="19">
        <f t="shared" si="2"/>
        <v>25</v>
      </c>
      <c r="R16" s="22"/>
      <c r="S16" s="81">
        <v>2</v>
      </c>
      <c r="T16" s="82">
        <v>3</v>
      </c>
      <c r="U16" s="83">
        <f t="shared" si="3"/>
        <v>1</v>
      </c>
      <c r="V16" s="19">
        <v>3</v>
      </c>
      <c r="W16" s="19">
        <v>0</v>
      </c>
      <c r="X16" s="19">
        <v>0</v>
      </c>
      <c r="Y16" s="22"/>
      <c r="Z16" s="42">
        <f t="shared" si="4"/>
        <v>13</v>
      </c>
      <c r="AA16" s="25">
        <f t="shared" si="5"/>
        <v>13</v>
      </c>
    </row>
    <row r="17" spans="1:27" ht="12.75">
      <c r="A17" s="17" t="s">
        <v>53</v>
      </c>
      <c r="B17" s="18" t="s">
        <v>65</v>
      </c>
      <c r="C17" s="20"/>
      <c r="D17" s="81">
        <v>2</v>
      </c>
      <c r="E17" s="82">
        <v>3</v>
      </c>
      <c r="F17" s="87">
        <f t="shared" si="7"/>
        <v>66.66666666666667</v>
      </c>
      <c r="G17" s="19">
        <f t="shared" si="0"/>
        <v>66.66666666666667</v>
      </c>
      <c r="H17" s="21"/>
      <c r="I17" s="81">
        <v>0</v>
      </c>
      <c r="J17" s="82">
        <v>0</v>
      </c>
      <c r="K17" s="87">
        <f t="shared" si="8"/>
        <v>0</v>
      </c>
      <c r="L17" s="19" t="e">
        <f t="shared" si="1"/>
        <v>#DIV/0!</v>
      </c>
      <c r="M17" s="22"/>
      <c r="N17" s="81">
        <v>0</v>
      </c>
      <c r="O17" s="82">
        <v>0</v>
      </c>
      <c r="P17" s="87">
        <f t="shared" si="6"/>
        <v>0</v>
      </c>
      <c r="Q17" s="19" t="e">
        <f t="shared" si="2"/>
        <v>#DIV/0!</v>
      </c>
      <c r="R17" s="22"/>
      <c r="S17" s="81">
        <v>1</v>
      </c>
      <c r="T17" s="82">
        <v>0</v>
      </c>
      <c r="U17" s="83">
        <f t="shared" si="3"/>
        <v>-1</v>
      </c>
      <c r="V17" s="19">
        <v>1</v>
      </c>
      <c r="W17" s="19">
        <v>0</v>
      </c>
      <c r="X17" s="19">
        <v>0</v>
      </c>
      <c r="Y17" s="22"/>
      <c r="Z17" s="42">
        <f t="shared" si="4"/>
        <v>4</v>
      </c>
      <c r="AA17" s="25">
        <f t="shared" si="5"/>
        <v>4</v>
      </c>
    </row>
    <row r="18" spans="1:27" ht="12.75">
      <c r="A18" s="17" t="s">
        <v>19</v>
      </c>
      <c r="B18" s="18" t="s">
        <v>65</v>
      </c>
      <c r="C18" s="20"/>
      <c r="D18" s="81">
        <v>1</v>
      </c>
      <c r="E18" s="82">
        <v>4</v>
      </c>
      <c r="F18" s="87">
        <f t="shared" si="7"/>
        <v>25</v>
      </c>
      <c r="G18" s="19">
        <f t="shared" si="0"/>
        <v>25</v>
      </c>
      <c r="H18" s="21"/>
      <c r="I18" s="81">
        <v>2</v>
      </c>
      <c r="J18" s="82">
        <v>2</v>
      </c>
      <c r="K18" s="87">
        <f t="shared" si="8"/>
        <v>100</v>
      </c>
      <c r="L18" s="19">
        <f t="shared" si="1"/>
        <v>100</v>
      </c>
      <c r="M18" s="22"/>
      <c r="N18" s="81">
        <v>0</v>
      </c>
      <c r="O18" s="82">
        <v>0</v>
      </c>
      <c r="P18" s="87">
        <f t="shared" si="6"/>
        <v>0</v>
      </c>
      <c r="Q18" s="19" t="e">
        <f t="shared" si="2"/>
        <v>#DIV/0!</v>
      </c>
      <c r="R18" s="22"/>
      <c r="S18" s="81">
        <v>1</v>
      </c>
      <c r="T18" s="82">
        <v>0</v>
      </c>
      <c r="U18" s="83">
        <f t="shared" si="3"/>
        <v>-1</v>
      </c>
      <c r="V18" s="19">
        <v>0</v>
      </c>
      <c r="W18" s="19">
        <v>0</v>
      </c>
      <c r="X18" s="19">
        <v>0</v>
      </c>
      <c r="Y18" s="22"/>
      <c r="Z18" s="42">
        <f t="shared" si="4"/>
        <v>4</v>
      </c>
      <c r="AA18" s="25">
        <f t="shared" si="5"/>
        <v>4</v>
      </c>
    </row>
    <row r="19" spans="1:27" ht="13.5" thickBot="1">
      <c r="A19" s="53" t="s">
        <v>20</v>
      </c>
      <c r="B19" s="54"/>
      <c r="C19" s="55"/>
      <c r="D19" s="84"/>
      <c r="E19" s="85"/>
      <c r="F19" s="88">
        <f t="shared" si="7"/>
      </c>
      <c r="G19" s="56">
        <f t="shared" si="0"/>
      </c>
      <c r="H19" s="57"/>
      <c r="I19" s="84"/>
      <c r="J19" s="85"/>
      <c r="K19" s="88">
        <f t="shared" si="8"/>
      </c>
      <c r="L19" s="56">
        <f t="shared" si="1"/>
      </c>
      <c r="M19" s="58"/>
      <c r="N19" s="84"/>
      <c r="O19" s="85"/>
      <c r="P19" s="88">
        <f t="shared" si="6"/>
      </c>
      <c r="Q19" s="56">
        <f t="shared" si="2"/>
      </c>
      <c r="R19" s="58"/>
      <c r="S19" s="84"/>
      <c r="T19" s="85"/>
      <c r="U19" s="96">
        <f t="shared" si="3"/>
      </c>
      <c r="V19" s="56"/>
      <c r="W19" s="56"/>
      <c r="X19" s="56"/>
      <c r="Y19" s="58"/>
      <c r="Z19" s="59">
        <f t="shared" si="4"/>
      </c>
      <c r="AA19" s="25">
        <f t="shared" si="5"/>
        <v>0</v>
      </c>
    </row>
    <row r="20" spans="1:26" ht="12.75">
      <c r="A20" s="23"/>
      <c r="B20" s="24" t="s">
        <v>4</v>
      </c>
      <c r="C20" s="23"/>
      <c r="D20" s="135">
        <f>SUM(D7:D19)</f>
        <v>20</v>
      </c>
      <c r="E20" s="135">
        <f>SUM(E7:E19)</f>
        <v>58</v>
      </c>
      <c r="F20" s="136">
        <f>IF(E20&gt;0,D20*100/E20,0)</f>
        <v>34.48275862068966</v>
      </c>
      <c r="G20" s="23"/>
      <c r="H20" s="9"/>
      <c r="I20" s="135">
        <f>SUM(I7:I19)</f>
        <v>15</v>
      </c>
      <c r="J20" s="135">
        <f>SUM(J7:J19)</f>
        <v>20</v>
      </c>
      <c r="K20" s="136">
        <f>IF(J20&gt;0,I20*100/J20,0)</f>
        <v>75</v>
      </c>
      <c r="L20" s="23"/>
      <c r="M20" s="16"/>
      <c r="N20" s="135">
        <f>SUM(N7:N19)</f>
        <v>1</v>
      </c>
      <c r="O20" s="135">
        <f>SUM(O7:O19)</f>
        <v>5</v>
      </c>
      <c r="P20" s="136">
        <f>IF(O20&gt;0,N20*100/O20,0)</f>
        <v>20</v>
      </c>
      <c r="Q20" s="23"/>
      <c r="R20" s="16"/>
      <c r="S20" s="40">
        <f aca="true" t="shared" si="9" ref="S20:X20">SUM(S7:S19)</f>
        <v>13</v>
      </c>
      <c r="T20" s="40">
        <f t="shared" si="9"/>
        <v>14</v>
      </c>
      <c r="U20" s="40">
        <f t="shared" si="9"/>
        <v>1</v>
      </c>
      <c r="V20" s="40">
        <f t="shared" si="9"/>
        <v>27</v>
      </c>
      <c r="W20" s="40">
        <f t="shared" si="9"/>
        <v>2</v>
      </c>
      <c r="X20" s="40">
        <f t="shared" si="9"/>
        <v>0</v>
      </c>
      <c r="Y20" s="41"/>
      <c r="Z20" s="44">
        <f>SUM(Z7:Z19)</f>
        <v>58</v>
      </c>
    </row>
    <row r="21" spans="1:27" ht="12.75" customHeight="1">
      <c r="A21" s="9"/>
      <c r="B21" s="9"/>
      <c r="C21" s="9"/>
      <c r="D21" s="9"/>
      <c r="E21" s="9"/>
      <c r="F21" s="130"/>
      <c r="G21" s="9"/>
      <c r="H21" s="9"/>
      <c r="I21" s="9"/>
      <c r="J21" s="9"/>
      <c r="K21" s="10"/>
      <c r="L21" s="9"/>
      <c r="M21" s="8"/>
      <c r="N21" s="8"/>
      <c r="O21" s="9"/>
      <c r="P21" s="10"/>
      <c r="Q21" s="9"/>
      <c r="R21" s="8"/>
      <c r="S21" s="9"/>
      <c r="T21" s="9"/>
      <c r="U21" s="9"/>
      <c r="V21" s="9"/>
      <c r="W21" s="9"/>
      <c r="X21" s="9"/>
      <c r="Y21" s="8"/>
      <c r="Z21" s="10"/>
      <c r="AA21" s="9"/>
    </row>
  </sheetData>
  <sheetProtection/>
  <mergeCells count="1">
    <mergeCell ref="B1:E1"/>
  </mergeCells>
  <printOptions/>
  <pageMargins left="0.3937007874015748" right="0.3937007874015748" top="0.7874015748031497" bottom="0.4724409448818898" header="0.35433070866141736" footer="0.2362204724409449"/>
  <pageSetup horizontalDpi="600" verticalDpi="600" orientation="landscape" paperSize="9" r:id="rId1"/>
  <headerFooter alignWithMargins="0">
    <oddHeader>&amp;L&amp;"Lucida Sans,Corsivo"&amp;14POGGIBONSI BASKET - under 14 Elite&amp;R&amp;"Lucida Sans,Corsivo"&amp;12Campionato 2013-2014</oddHeader>
    <oddFooter>&amp;L&amp;F - &amp;D &amp;T&amp;R&amp;A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Administrator</cp:lastModifiedBy>
  <cp:lastPrinted>2013-10-25T06:16:15Z</cp:lastPrinted>
  <dcterms:created xsi:type="dcterms:W3CDTF">2002-04-11T11:40:52Z</dcterms:created>
  <dcterms:modified xsi:type="dcterms:W3CDTF">2014-05-25T18:30:37Z</dcterms:modified>
  <cp:category/>
  <cp:version/>
  <cp:contentType/>
  <cp:contentStatus/>
</cp:coreProperties>
</file>